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26" windowWidth="5340" windowHeight="4770" tabRatio="717" activeTab="3"/>
  </bookViews>
  <sheets>
    <sheet name="Séries" sheetId="1" r:id="rId1"/>
    <sheet name="Classement séries" sheetId="2" r:id="rId2"/>
    <sheet name="Phase finale" sheetId="3" r:id="rId3"/>
    <sheet name="Classement finale" sheetId="4" r:id="rId4"/>
    <sheet name="Tableau phases finales" sheetId="5" r:id="rId5"/>
  </sheets>
  <definedNames/>
  <calcPr fullCalcOnLoad="1"/>
</workbook>
</file>

<file path=xl/sharedStrings.xml><?xml version="1.0" encoding="utf-8"?>
<sst xmlns="http://schemas.openxmlformats.org/spreadsheetml/2006/main" count="326" uniqueCount="97">
  <si>
    <t>Score</t>
  </si>
  <si>
    <t>Prénom, Nom</t>
  </si>
  <si>
    <t>Volée 1</t>
  </si>
  <si>
    <t>Volée 2</t>
  </si>
  <si>
    <t>Volée 3</t>
  </si>
  <si>
    <t>Volée 4</t>
  </si>
  <si>
    <t>Volée 5</t>
  </si>
  <si>
    <t>Volée 6</t>
  </si>
  <si>
    <t>Volée 7</t>
  </si>
  <si>
    <t>Volée 8</t>
  </si>
  <si>
    <t>Volée 9</t>
  </si>
  <si>
    <t>Volée 10</t>
  </si>
  <si>
    <t>Pos.</t>
  </si>
  <si>
    <t>Tot.</t>
  </si>
  <si>
    <t>N</t>
  </si>
  <si>
    <t>Total</t>
  </si>
  <si>
    <t>Lign.</t>
  </si>
  <si>
    <t>9e</t>
  </si>
  <si>
    <t>7e</t>
  </si>
  <si>
    <t>2e</t>
  </si>
  <si>
    <t>16e</t>
  </si>
  <si>
    <t>11e</t>
  </si>
  <si>
    <t>Volée n°1</t>
  </si>
  <si>
    <t>Volée n°2</t>
  </si>
  <si>
    <t>Volée n°3</t>
  </si>
  <si>
    <t>Volée n°4</t>
  </si>
  <si>
    <t>Volée n°5</t>
  </si>
  <si>
    <t>Points</t>
  </si>
  <si>
    <t>Scores</t>
  </si>
  <si>
    <t>N°12</t>
  </si>
  <si>
    <t>N°01</t>
  </si>
  <si>
    <t>Qualif</t>
  </si>
  <si>
    <t>NOM / Prénom</t>
  </si>
  <si>
    <t>Total Points</t>
  </si>
  <si>
    <t>Total Scores</t>
  </si>
  <si>
    <t>Volée n°6</t>
  </si>
  <si>
    <t>Volée n°7</t>
  </si>
  <si>
    <t>Volée n°8</t>
  </si>
  <si>
    <t>Volée n°9</t>
  </si>
  <si>
    <t>Volée n°10</t>
  </si>
  <si>
    <t>Volée égalitée = 1 point</t>
  </si>
  <si>
    <t>Volée perdue = 0 points</t>
  </si>
  <si>
    <t>2nd</t>
  </si>
  <si>
    <t>3e</t>
  </si>
  <si>
    <t>4e</t>
  </si>
  <si>
    <t>5e</t>
  </si>
  <si>
    <t>6e</t>
  </si>
  <si>
    <t>8e</t>
  </si>
  <si>
    <t>10e</t>
  </si>
  <si>
    <t>12e</t>
  </si>
  <si>
    <t>13e</t>
  </si>
  <si>
    <t>14e</t>
  </si>
  <si>
    <t>15e</t>
  </si>
  <si>
    <t>17e</t>
  </si>
  <si>
    <t>18e</t>
  </si>
  <si>
    <t>N°06</t>
  </si>
  <si>
    <t>N°07</t>
  </si>
  <si>
    <t>N°02</t>
  </si>
  <si>
    <t>N°11</t>
  </si>
  <si>
    <t>N°05</t>
  </si>
  <si>
    <t>N°08</t>
  </si>
  <si>
    <t>N°03</t>
  </si>
  <si>
    <t>N°10</t>
  </si>
  <si>
    <t>N°04</t>
  </si>
  <si>
    <t>N°09</t>
  </si>
  <si>
    <t>CONSOLANTE</t>
  </si>
  <si>
    <t>Volée gagnée = 2 points</t>
  </si>
  <si>
    <t>TOTAL</t>
  </si>
  <si>
    <t>Finale</t>
  </si>
  <si>
    <t>Demi</t>
  </si>
  <si>
    <t>Quart</t>
  </si>
  <si>
    <t xml:space="preserve">1er </t>
  </si>
  <si>
    <t>Prénom, Nom (Club)</t>
  </si>
  <si>
    <t xml:space="preserve"> Prénom / Nom</t>
  </si>
  <si>
    <t>Club</t>
  </si>
  <si>
    <t>Classement FINALE  SANS POTENCE</t>
  </si>
  <si>
    <t>1/4 de Finale Sans Potence : Duels - 2 volées gagnantes</t>
  </si>
  <si>
    <t>1/2 de Finale Sans Potence : Duel - 2 volées gagnantes</t>
  </si>
  <si>
    <t>Finale Sans Potence : 1er à 6 points</t>
  </si>
  <si>
    <t>Classement séries de qualification SANS POTENCE</t>
  </si>
  <si>
    <t>Séries de Qualification  SANS POTENCE</t>
  </si>
  <si>
    <t>Gaelle LOZAC'H</t>
  </si>
  <si>
    <t>Axel LE CAM</t>
  </si>
  <si>
    <t>André BOUGET</t>
  </si>
  <si>
    <t>Patrick CULERIE</t>
  </si>
  <si>
    <t xml:space="preserve">CLUB </t>
  </si>
  <si>
    <t xml:space="preserve">Rencontre Handis - Valide de Sarbacane </t>
  </si>
  <si>
    <t>Guerlesquin 13 mai 2017</t>
  </si>
  <si>
    <t>Trégor Sarbacane</t>
  </si>
  <si>
    <t>Nadia LE CUN</t>
  </si>
  <si>
    <t>SBH</t>
  </si>
  <si>
    <t>1/4 de Finale</t>
  </si>
  <si>
    <t>1/2 Finale</t>
  </si>
  <si>
    <t>Tableau phases finales SANS POTENCE</t>
  </si>
  <si>
    <t>Rencontre Handis-Valide</t>
  </si>
  <si>
    <t>nc</t>
  </si>
  <si>
    <t xml:space="preserve">Axel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</si>
</sst>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,\e"/>
    <numFmt numFmtId="165" formatCode="0&quot;\e&quot;"/>
    <numFmt numFmtId="166" formatCode="0&quot;e&quot;"/>
    <numFmt numFmtId="167" formatCode="0&quot; e&quot;"/>
    <numFmt numFmtId="168" formatCode="_-* #,##0.000\ _€_-;\-* #,##0.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0&quot;pts&quot;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&quot; pts&quot;"/>
    <numFmt numFmtId="184" formatCode="&quot;p&quot;0"/>
    <numFmt numFmtId="185" formatCode="\c0"/>
    <numFmt numFmtId="186" formatCode="0\e"/>
    <numFmt numFmtId="187" formatCode="0.00&quot; pts&quot;"/>
    <numFmt numFmtId="188" formatCode="0.000&quot; pts&quot;"/>
    <numFmt numFmtId="189" formatCode="0&quot;'&quot;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6"/>
      <color indexed="9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b/>
      <sz val="6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i/>
      <sz val="11"/>
      <color indexed="9"/>
      <name val="Comic Sans MS"/>
      <family val="4"/>
    </font>
    <font>
      <sz val="11"/>
      <color indexed="9"/>
      <name val="Comic Sans MS"/>
      <family val="4"/>
    </font>
    <font>
      <b/>
      <sz val="16"/>
      <name val="Comic Sans MS"/>
      <family val="4"/>
    </font>
    <font>
      <sz val="14"/>
      <name val="Comic Sans MS"/>
      <family val="4"/>
    </font>
    <font>
      <sz val="14"/>
      <color indexed="22"/>
      <name val="Comic Sans MS"/>
      <family val="4"/>
    </font>
    <font>
      <b/>
      <sz val="14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sz val="7"/>
      <color indexed="10"/>
      <name val="Comic Sans MS"/>
      <family val="4"/>
    </font>
    <font>
      <sz val="7"/>
      <color indexed="10"/>
      <name val="Comic Sans MS"/>
      <family val="4"/>
    </font>
    <font>
      <sz val="7"/>
      <color indexed="12"/>
      <name val="Comic Sans MS"/>
      <family val="4"/>
    </font>
    <font>
      <b/>
      <sz val="7"/>
      <color indexed="12"/>
      <name val="Comic Sans MS"/>
      <family val="4"/>
    </font>
    <font>
      <sz val="7"/>
      <color indexed="57"/>
      <name val="Comic Sans MS"/>
      <family val="4"/>
    </font>
    <font>
      <b/>
      <sz val="7"/>
      <color indexed="57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6"/>
      <color indexed="8"/>
      <name val="Comic Sans MS"/>
      <family val="4"/>
    </font>
    <font>
      <b/>
      <sz val="24"/>
      <color indexed="8"/>
      <name val="Comic Sans MS"/>
      <family val="4"/>
    </font>
    <font>
      <b/>
      <sz val="11"/>
      <color indexed="8"/>
      <name val="Comic Sans MS"/>
      <family val="4"/>
    </font>
    <font>
      <b/>
      <sz val="16"/>
      <color indexed="8"/>
      <name val="Comic Sans MS"/>
      <family val="4"/>
    </font>
    <font>
      <b/>
      <sz val="10"/>
      <color indexed="10"/>
      <name val="Comic Sans MS"/>
      <family val="4"/>
    </font>
    <font>
      <b/>
      <sz val="11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6"/>
      <color theme="1"/>
      <name val="Comic Sans MS"/>
      <family val="4"/>
    </font>
    <font>
      <b/>
      <sz val="24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theme="1"/>
      <name val="Comic Sans MS"/>
      <family val="4"/>
    </font>
    <font>
      <b/>
      <sz val="10"/>
      <color rgb="FFFF0000"/>
      <name val="Comic Sans MS"/>
      <family val="4"/>
    </font>
    <font>
      <b/>
      <sz val="11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0" fillId="0" borderId="10" xfId="47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5" fillId="0" borderId="0" xfId="47" applyNumberFormat="1" applyFont="1" applyFill="1" applyBorder="1" applyAlignment="1">
      <alignment horizontal="right" vertical="center"/>
    </xf>
    <xf numFmtId="1" fontId="10" fillId="0" borderId="0" xfId="47" applyNumberFormat="1" applyFont="1" applyFill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33" borderId="10" xfId="47" applyNumberFormat="1" applyFont="1" applyFill="1" applyBorder="1" applyAlignment="1">
      <alignment horizontal="right" vertical="center"/>
    </xf>
    <xf numFmtId="189" fontId="9" fillId="0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 quotePrefix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" fontId="14" fillId="0" borderId="0" xfId="47" applyNumberFormat="1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183" fontId="13" fillId="0" borderId="0" xfId="47" applyNumberFormat="1" applyFont="1" applyFill="1" applyAlignment="1">
      <alignment horizontal="right" vertical="center"/>
    </xf>
    <xf numFmtId="166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" fontId="13" fillId="0" borderId="10" xfId="47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6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9" fillId="35" borderId="12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35" borderId="14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textRotation="90"/>
    </xf>
    <xf numFmtId="0" fontId="9" fillId="0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9" fillId="0" borderId="0" xfId="0" applyFont="1" applyAlignment="1">
      <alignment/>
    </xf>
    <xf numFmtId="0" fontId="72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2" fillId="0" borderId="14" xfId="0" applyFont="1" applyBorder="1" applyAlignment="1">
      <alignment/>
    </xf>
    <xf numFmtId="0" fontId="25" fillId="0" borderId="0" xfId="0" applyFont="1" applyAlignment="1">
      <alignment horizontal="left"/>
    </xf>
    <xf numFmtId="0" fontId="72" fillId="0" borderId="12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2" fillId="0" borderId="16" xfId="0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72" fillId="0" borderId="14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9" fillId="34" borderId="18" xfId="0" applyFont="1" applyFill="1" applyBorder="1" applyAlignment="1">
      <alignment horizontal="center" vertical="center" textRotation="90"/>
    </xf>
    <xf numFmtId="0" fontId="9" fillId="34" borderId="19" xfId="0" applyFont="1" applyFill="1" applyBorder="1" applyAlignment="1">
      <alignment horizontal="center" vertical="center" textRotation="90"/>
    </xf>
    <xf numFmtId="0" fontId="9" fillId="34" borderId="17" xfId="0" applyFont="1" applyFill="1" applyBorder="1" applyAlignment="1">
      <alignment horizontal="center" vertical="center" textRotation="90"/>
    </xf>
    <xf numFmtId="16" fontId="9" fillId="36" borderId="18" xfId="0" applyNumberFormat="1" applyFont="1" applyFill="1" applyBorder="1" applyAlignment="1">
      <alignment horizontal="center" vertical="center" textRotation="90"/>
    </xf>
    <xf numFmtId="16" fontId="9" fillId="36" borderId="19" xfId="0" applyNumberFormat="1" applyFont="1" applyFill="1" applyBorder="1" applyAlignment="1">
      <alignment horizontal="center" vertical="center" textRotation="90"/>
    </xf>
    <xf numFmtId="16" fontId="9" fillId="36" borderId="17" xfId="0" applyNumberFormat="1" applyFont="1" applyFill="1" applyBorder="1" applyAlignment="1">
      <alignment horizontal="center" vertical="center" textRotation="90"/>
    </xf>
    <xf numFmtId="16" fontId="9" fillId="37" borderId="18" xfId="0" applyNumberFormat="1" applyFont="1" applyFill="1" applyBorder="1" applyAlignment="1">
      <alignment horizontal="center" vertical="center" textRotation="90"/>
    </xf>
    <xf numFmtId="16" fontId="9" fillId="37" borderId="19" xfId="0" applyNumberFormat="1" applyFont="1" applyFill="1" applyBorder="1" applyAlignment="1">
      <alignment horizontal="center" vertical="center" textRotation="90"/>
    </xf>
    <xf numFmtId="16" fontId="9" fillId="37" borderId="17" xfId="0" applyNumberFormat="1" applyFont="1" applyFill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35" borderId="18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38"/>
  <sheetViews>
    <sheetView zoomScale="80" zoomScaleNormal="80" zoomScalePageLayoutView="0" workbookViewId="0" topLeftCell="A4">
      <selection activeCell="C11" sqref="C11"/>
    </sheetView>
  </sheetViews>
  <sheetFormatPr defaultColWidth="11.421875" defaultRowHeight="16.5" customHeight="1"/>
  <cols>
    <col min="1" max="1" width="0.85546875" style="1" customWidth="1"/>
    <col min="2" max="3" width="32.7109375" style="12" customWidth="1"/>
    <col min="4" max="4" width="1.7109375" style="12" customWidth="1"/>
    <col min="5" max="5" width="7.57421875" style="13" bestFit="1" customWidth="1"/>
    <col min="6" max="6" width="0.5625" style="14" customWidth="1"/>
    <col min="7" max="7" width="4.8515625" style="10" customWidth="1"/>
    <col min="8" max="10" width="4.7109375" style="15" customWidth="1"/>
    <col min="11" max="11" width="6.57421875" style="15" customWidth="1"/>
    <col min="12" max="47" width="4.7109375" style="15" customWidth="1"/>
    <col min="48" max="48" width="3.57421875" style="2" customWidth="1"/>
    <col min="49" max="16384" width="11.421875" style="2" customWidth="1"/>
  </cols>
  <sheetData>
    <row r="1" spans="2:47" ht="40.5" customHeight="1">
      <c r="B1" s="119" t="s">
        <v>86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</row>
    <row r="2" spans="2:47" ht="37.5" customHeight="1">
      <c r="B2" s="120" t="s">
        <v>87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7" spans="2:47" ht="37.5" customHeight="1">
      <c r="B7" s="118" t="s">
        <v>80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</row>
    <row r="8" spans="1:47" s="5" customFormat="1" ht="16.5" customHeight="1">
      <c r="A8" s="3"/>
      <c r="B8" s="34" t="s">
        <v>1</v>
      </c>
      <c r="C8" s="34" t="s">
        <v>85</v>
      </c>
      <c r="D8" s="4"/>
      <c r="E8" s="16" t="s">
        <v>13</v>
      </c>
      <c r="F8" s="16"/>
      <c r="G8" s="17" t="s">
        <v>12</v>
      </c>
      <c r="H8" s="115" t="s">
        <v>2</v>
      </c>
      <c r="I8" s="116"/>
      <c r="J8" s="116"/>
      <c r="K8" s="117"/>
      <c r="L8" s="115" t="s">
        <v>3</v>
      </c>
      <c r="M8" s="116"/>
      <c r="N8" s="116"/>
      <c r="O8" s="117"/>
      <c r="P8" s="115" t="s">
        <v>4</v>
      </c>
      <c r="Q8" s="116"/>
      <c r="R8" s="116"/>
      <c r="S8" s="117"/>
      <c r="T8" s="115" t="s">
        <v>5</v>
      </c>
      <c r="U8" s="116"/>
      <c r="V8" s="116"/>
      <c r="W8" s="117"/>
      <c r="X8" s="115" t="s">
        <v>6</v>
      </c>
      <c r="Y8" s="116"/>
      <c r="Z8" s="116"/>
      <c r="AA8" s="117"/>
      <c r="AB8" s="115" t="s">
        <v>7</v>
      </c>
      <c r="AC8" s="116"/>
      <c r="AD8" s="116"/>
      <c r="AE8" s="117"/>
      <c r="AF8" s="115" t="s">
        <v>8</v>
      </c>
      <c r="AG8" s="116"/>
      <c r="AH8" s="116"/>
      <c r="AI8" s="117"/>
      <c r="AJ8" s="115" t="s">
        <v>9</v>
      </c>
      <c r="AK8" s="116"/>
      <c r="AL8" s="116"/>
      <c r="AM8" s="117"/>
      <c r="AN8" s="115" t="s">
        <v>10</v>
      </c>
      <c r="AO8" s="116"/>
      <c r="AP8" s="116"/>
      <c r="AQ8" s="117"/>
      <c r="AR8" s="115" t="s">
        <v>11</v>
      </c>
      <c r="AS8" s="116"/>
      <c r="AT8" s="116"/>
      <c r="AU8" s="117"/>
    </row>
    <row r="9" spans="1:47" ht="16.5" customHeight="1">
      <c r="A9" s="1" t="e">
        <f>TRIM(CONCATENATE(#REF!," "))</f>
        <v>#REF!</v>
      </c>
      <c r="B9" s="35" t="s">
        <v>89</v>
      </c>
      <c r="C9" s="36" t="s">
        <v>90</v>
      </c>
      <c r="D9" s="7"/>
      <c r="E9" s="19">
        <f>K9+O9+S9+W9+AA9+AE9+AI9+AM9+AQ9+AU9</f>
        <v>187.011396510001</v>
      </c>
      <c r="F9" s="6">
        <f>E9+ROW()/10000000000</f>
        <v>187.011396510901</v>
      </c>
      <c r="G9" s="20">
        <f aca="true" t="shared" si="0" ref="G9:G21">IF(ROUND(E9,0)&lt;&gt;0,RANK(E9,$E$9:$E$23),"nc")</f>
        <v>7</v>
      </c>
      <c r="H9" s="18">
        <v>5</v>
      </c>
      <c r="I9" s="18">
        <v>7</v>
      </c>
      <c r="J9" s="18">
        <v>4</v>
      </c>
      <c r="K9" s="21">
        <f>J9+I9+H9</f>
        <v>16</v>
      </c>
      <c r="L9" s="18">
        <v>7</v>
      </c>
      <c r="M9" s="18">
        <v>8</v>
      </c>
      <c r="N9" s="18">
        <v>0</v>
      </c>
      <c r="O9" s="21">
        <f>L9+POWER(10,L9-12)+M9+POWER(10,M9-12)+N9+POWER(10,N9-12)</f>
        <v>15.000110000001</v>
      </c>
      <c r="P9" s="18">
        <v>7</v>
      </c>
      <c r="Q9" s="18">
        <v>7</v>
      </c>
      <c r="R9" s="18">
        <v>5</v>
      </c>
      <c r="S9" s="21">
        <f>P9+POWER(10,P9-12)+Q9+POWER(10,Q9-12)+R9+POWER(10,R9-12)</f>
        <v>19.0000201</v>
      </c>
      <c r="T9" s="18">
        <v>7</v>
      </c>
      <c r="U9" s="18">
        <v>7</v>
      </c>
      <c r="V9" s="18">
        <v>6</v>
      </c>
      <c r="W9" s="21">
        <f>T9+POWER(10,T9-12)+U9+POWER(10,U9-12)+V9+POWER(10,V9-12)</f>
        <v>20.000021</v>
      </c>
      <c r="X9" s="18">
        <v>9</v>
      </c>
      <c r="Y9" s="18">
        <v>6</v>
      </c>
      <c r="Z9" s="18">
        <v>5</v>
      </c>
      <c r="AA9" s="21">
        <f>X9+POWER(10,X9-12)+Y9+POWER(10,Y9-12)+Z9+POWER(10,Z9-12)</f>
        <v>20.0010011</v>
      </c>
      <c r="AB9" s="18">
        <v>6</v>
      </c>
      <c r="AC9" s="18">
        <v>6</v>
      </c>
      <c r="AD9" s="18">
        <v>7</v>
      </c>
      <c r="AE9" s="21">
        <f>AB9+POWER(10,AB9-12)+AC9+POWER(10,AC9-12)+AD9+POWER(10,AD9-12)</f>
        <v>19.000012</v>
      </c>
      <c r="AF9" s="18">
        <v>8</v>
      </c>
      <c r="AG9" s="18">
        <v>8</v>
      </c>
      <c r="AH9" s="18">
        <v>5</v>
      </c>
      <c r="AI9" s="21">
        <f>AF9+POWER(10,AF9-12)+AG9+POWER(10,AG9-12)+AH9+POWER(10,AH9-12)</f>
        <v>21.0002001</v>
      </c>
      <c r="AJ9" s="18">
        <v>5</v>
      </c>
      <c r="AK9" s="18">
        <v>6</v>
      </c>
      <c r="AL9" s="18">
        <v>6</v>
      </c>
      <c r="AM9" s="21">
        <f>AJ9+POWER(10,AJ9-12)+AK9+POWER(10,AK9-12)+AL9+POWER(10,AL9-12)</f>
        <v>17.0000021</v>
      </c>
      <c r="AN9" s="18">
        <v>10</v>
      </c>
      <c r="AO9" s="18">
        <v>7</v>
      </c>
      <c r="AP9" s="18">
        <v>4</v>
      </c>
      <c r="AQ9" s="21">
        <f>AN9+POWER(10,AN9-12)+AO9+POWER(10,AO9-12)+AP9+POWER(10,AP9-12)</f>
        <v>21.01001001</v>
      </c>
      <c r="AR9" s="18">
        <v>7</v>
      </c>
      <c r="AS9" s="18">
        <v>7</v>
      </c>
      <c r="AT9" s="18">
        <v>5</v>
      </c>
      <c r="AU9" s="21">
        <f>AR9+POWER(10,AR9-12)+AS9+POWER(10,AS9-12)+AT9+POWER(10,AT9-12)</f>
        <v>19.0000201</v>
      </c>
    </row>
    <row r="10" spans="2:47" ht="16.5" customHeight="1">
      <c r="B10" s="35" t="s">
        <v>82</v>
      </c>
      <c r="C10" s="36" t="s">
        <v>88</v>
      </c>
      <c r="D10" s="7"/>
      <c r="E10" s="19">
        <f aca="true" t="shared" si="1" ref="E10:E19">K10+O10+S10+W10+AA10+AE10+AI10+AM10+AQ10+AU10</f>
        <v>227.0050022</v>
      </c>
      <c r="F10" s="6">
        <f>E10+ROW()/10000000000</f>
        <v>227.005002201</v>
      </c>
      <c r="G10" s="20">
        <f t="shared" si="0"/>
        <v>5</v>
      </c>
      <c r="H10" s="18">
        <v>9</v>
      </c>
      <c r="I10" s="18">
        <v>9</v>
      </c>
      <c r="J10" s="18">
        <v>9</v>
      </c>
      <c r="K10" s="21">
        <f aca="true" t="shared" si="2" ref="K10:K21">J10+I10+H10</f>
        <v>27</v>
      </c>
      <c r="L10" s="18">
        <v>7</v>
      </c>
      <c r="M10" s="18">
        <v>8</v>
      </c>
      <c r="N10" s="18">
        <v>9</v>
      </c>
      <c r="O10" s="21">
        <f>L10+POWER(10,L10-12)+M10+POWER(10,M10-12)+N10+POWER(10,N10-12)</f>
        <v>24.00111</v>
      </c>
      <c r="P10" s="18">
        <v>8</v>
      </c>
      <c r="Q10" s="18">
        <v>7</v>
      </c>
      <c r="R10" s="18">
        <v>7</v>
      </c>
      <c r="S10" s="21">
        <f>P10+POWER(10,P10-12)+Q10+POWER(10,Q10-12)+R10+POWER(10,R10-12)</f>
        <v>22.00012</v>
      </c>
      <c r="T10" s="18">
        <v>8</v>
      </c>
      <c r="U10" s="18">
        <v>8</v>
      </c>
      <c r="V10" s="18">
        <v>6</v>
      </c>
      <c r="W10" s="21">
        <f>T10+POWER(10,T10-12)+U10+POWER(10,U10-12)+V10+POWER(10,V10-12)</f>
        <v>22.000201</v>
      </c>
      <c r="X10" s="18">
        <v>8</v>
      </c>
      <c r="Y10" s="18">
        <v>9</v>
      </c>
      <c r="Z10" s="18">
        <v>6</v>
      </c>
      <c r="AA10" s="21">
        <f>X10+POWER(10,X10-12)+Y10+POWER(10,Y10-12)+Z10+POWER(10,Z10-12)</f>
        <v>23.001101000000002</v>
      </c>
      <c r="AB10" s="18">
        <v>8</v>
      </c>
      <c r="AC10" s="18">
        <v>8</v>
      </c>
      <c r="AD10" s="18">
        <v>9</v>
      </c>
      <c r="AE10" s="21">
        <f>AB10+POWER(10,AB10-12)+AC10+POWER(10,AC10-12)+AD10+POWER(10,AD10-12)</f>
        <v>25.0012</v>
      </c>
      <c r="AF10" s="18">
        <v>5</v>
      </c>
      <c r="AG10" s="18">
        <v>7</v>
      </c>
      <c r="AH10" s="18">
        <v>5</v>
      </c>
      <c r="AI10" s="21">
        <f>AF10+POWER(10,AF10-12)+AG10+POWER(10,AG10-12)+AH10+POWER(10,AH10-12)</f>
        <v>17.000010200000002</v>
      </c>
      <c r="AJ10" s="18">
        <v>8</v>
      </c>
      <c r="AK10" s="18">
        <v>7</v>
      </c>
      <c r="AL10" s="18">
        <v>7</v>
      </c>
      <c r="AM10" s="21">
        <f>AJ10+POWER(10,AJ10-12)+AK10+POWER(10,AK10-12)+AL10+POWER(10,AL10-12)</f>
        <v>22.00012</v>
      </c>
      <c r="AN10" s="18">
        <v>9</v>
      </c>
      <c r="AO10" s="18">
        <v>7</v>
      </c>
      <c r="AP10" s="18">
        <v>7</v>
      </c>
      <c r="AQ10" s="21">
        <f>AN10+POWER(10,AN10-12)+AO10+POWER(10,AO10-12)+AP10+POWER(10,AP10-12)</f>
        <v>23.001019999999997</v>
      </c>
      <c r="AR10" s="18">
        <v>7</v>
      </c>
      <c r="AS10" s="18">
        <v>7</v>
      </c>
      <c r="AT10" s="18">
        <v>8</v>
      </c>
      <c r="AU10" s="21">
        <f>AR10+POWER(10,AR10-12)+AS10+POWER(10,AS10-12)+AT10+POWER(10,AT10-12)</f>
        <v>22.00012</v>
      </c>
    </row>
    <row r="11" spans="1:47" ht="16.5" customHeight="1">
      <c r="A11" s="1" t="e">
        <f>TRIM(CONCATENATE(#REF!," "))</f>
        <v>#REF!</v>
      </c>
      <c r="B11" s="35" t="s">
        <v>83</v>
      </c>
      <c r="C11" s="36" t="s">
        <v>88</v>
      </c>
      <c r="D11" s="7"/>
      <c r="E11" s="19">
        <f t="shared" si="1"/>
        <v>127.01233341011799</v>
      </c>
      <c r="F11" s="6">
        <f aca="true" t="shared" si="3" ref="F11:F19">E11+ROW()/10000000000</f>
        <v>127.012333411218</v>
      </c>
      <c r="G11" s="20">
        <f t="shared" si="0"/>
        <v>9</v>
      </c>
      <c r="H11" s="18">
        <v>0</v>
      </c>
      <c r="I11" s="18">
        <v>3</v>
      </c>
      <c r="J11" s="18">
        <v>6</v>
      </c>
      <c r="K11" s="21">
        <f t="shared" si="2"/>
        <v>9</v>
      </c>
      <c r="L11" s="18">
        <v>0</v>
      </c>
      <c r="M11" s="18">
        <v>0</v>
      </c>
      <c r="N11" s="18">
        <v>9</v>
      </c>
      <c r="O11" s="21">
        <f aca="true" t="shared" si="4" ref="O11:O19">L11+POWER(10,L11-12)+M11+POWER(10,M11-12)+N11+POWER(10,N11-12)</f>
        <v>9.001000000002</v>
      </c>
      <c r="P11" s="18">
        <v>7</v>
      </c>
      <c r="Q11" s="18">
        <v>8</v>
      </c>
      <c r="R11" s="18">
        <v>9</v>
      </c>
      <c r="S11" s="21">
        <f aca="true" t="shared" si="5" ref="S11:S19">P11+POWER(10,P11-12)+Q11+POWER(10,Q11-12)+R11+POWER(10,R11-12)</f>
        <v>24.00111</v>
      </c>
      <c r="T11" s="18">
        <v>0</v>
      </c>
      <c r="U11" s="18">
        <v>0</v>
      </c>
      <c r="V11" s="18">
        <v>4</v>
      </c>
      <c r="W11" s="21">
        <f aca="true" t="shared" si="6" ref="W11:W19">T11+POWER(10,T11-12)+U11+POWER(10,U11-12)+V11+POWER(10,V11-12)</f>
        <v>4.000000010002</v>
      </c>
      <c r="X11" s="18">
        <v>1</v>
      </c>
      <c r="Y11" s="18">
        <v>2</v>
      </c>
      <c r="Z11" s="18">
        <v>7</v>
      </c>
      <c r="AA11" s="21">
        <f aca="true" t="shared" si="7" ref="AA11:AA19">X11+POWER(10,X11-12)+Y11+POWER(10,Y11-12)+Z11+POWER(10,Z11-12)</f>
        <v>10.000010000109999</v>
      </c>
      <c r="AB11" s="18">
        <v>0</v>
      </c>
      <c r="AC11" s="18">
        <v>6</v>
      </c>
      <c r="AD11" s="18">
        <v>6</v>
      </c>
      <c r="AE11" s="21">
        <f aca="true" t="shared" si="8" ref="AE11:AE19">AB11+POWER(10,AB11-12)+AC11+POWER(10,AC11-12)+AD11+POWER(10,AD11-12)</f>
        <v>12.000002000000999</v>
      </c>
      <c r="AF11" s="18">
        <v>5</v>
      </c>
      <c r="AG11" s="18">
        <v>5</v>
      </c>
      <c r="AH11" s="18">
        <v>0</v>
      </c>
      <c r="AI11" s="21">
        <f aca="true" t="shared" si="9" ref="AI11:AI19">AF11+POWER(10,AF11-12)+AG11+POWER(10,AG11-12)+AH11+POWER(10,AH11-12)</f>
        <v>10.000000200001</v>
      </c>
      <c r="AJ11" s="18">
        <v>8</v>
      </c>
      <c r="AK11" s="18">
        <v>8</v>
      </c>
      <c r="AL11" s="18">
        <v>10</v>
      </c>
      <c r="AM11" s="21">
        <f aca="true" t="shared" si="10" ref="AM11:AM19">AJ11+POWER(10,AJ11-12)+AK11+POWER(10,AK11-12)+AL11+POWER(10,AL11-12)</f>
        <v>26.0102</v>
      </c>
      <c r="AN11" s="18">
        <v>0</v>
      </c>
      <c r="AO11" s="18">
        <v>6</v>
      </c>
      <c r="AP11" s="18">
        <v>7</v>
      </c>
      <c r="AQ11" s="21">
        <f aca="true" t="shared" si="11" ref="AQ11:AQ19">AN11+POWER(10,AN11-12)+AO11+POWER(10,AO11-12)+AP11+POWER(10,AP11-12)</f>
        <v>13.000011000000999</v>
      </c>
      <c r="AR11" s="18">
        <v>5</v>
      </c>
      <c r="AS11" s="18">
        <v>5</v>
      </c>
      <c r="AT11" s="18">
        <v>0</v>
      </c>
      <c r="AU11" s="21">
        <f aca="true" t="shared" si="12" ref="AU11:AU19">AR11+POWER(10,AR11-12)+AS11+POWER(10,AS11-12)+AT11+POWER(10,AT11-12)</f>
        <v>10.000000200001</v>
      </c>
    </row>
    <row r="12" spans="1:47" ht="16.5" customHeight="1">
      <c r="A12" s="1" t="e">
        <f>TRIM(CONCATENATE(#REF!," "))</f>
        <v>#REF!</v>
      </c>
      <c r="B12" s="35"/>
      <c r="C12" s="36"/>
      <c r="D12" s="7"/>
      <c r="E12" s="19">
        <f t="shared" si="1"/>
        <v>2.6999999999999997E-11</v>
      </c>
      <c r="F12" s="6">
        <f t="shared" si="3"/>
        <v>1.227E-09</v>
      </c>
      <c r="G12" s="20" t="str">
        <f t="shared" si="0"/>
        <v>nc</v>
      </c>
      <c r="H12" s="18"/>
      <c r="I12" s="18"/>
      <c r="J12" s="18"/>
      <c r="K12" s="21">
        <f t="shared" si="2"/>
        <v>0</v>
      </c>
      <c r="L12" s="18"/>
      <c r="M12" s="18"/>
      <c r="N12" s="18"/>
      <c r="O12" s="21">
        <f t="shared" si="4"/>
        <v>3E-12</v>
      </c>
      <c r="P12" s="18"/>
      <c r="Q12" s="18"/>
      <c r="R12" s="18"/>
      <c r="S12" s="21">
        <f t="shared" si="5"/>
        <v>3E-12</v>
      </c>
      <c r="T12" s="18"/>
      <c r="U12" s="18"/>
      <c r="V12" s="18"/>
      <c r="W12" s="21">
        <f t="shared" si="6"/>
        <v>3E-12</v>
      </c>
      <c r="X12" s="18"/>
      <c r="Y12" s="18"/>
      <c r="Z12" s="18"/>
      <c r="AA12" s="21">
        <f t="shared" si="7"/>
        <v>3E-12</v>
      </c>
      <c r="AB12" s="18"/>
      <c r="AC12" s="18"/>
      <c r="AD12" s="18"/>
      <c r="AE12" s="21">
        <f t="shared" si="8"/>
        <v>3E-12</v>
      </c>
      <c r="AF12" s="18"/>
      <c r="AG12" s="18"/>
      <c r="AH12" s="18"/>
      <c r="AI12" s="21">
        <f t="shared" si="9"/>
        <v>3E-12</v>
      </c>
      <c r="AJ12" s="18"/>
      <c r="AK12" s="18"/>
      <c r="AL12" s="18"/>
      <c r="AM12" s="21">
        <f t="shared" si="10"/>
        <v>3E-12</v>
      </c>
      <c r="AN12" s="18"/>
      <c r="AO12" s="18"/>
      <c r="AP12" s="18"/>
      <c r="AQ12" s="21">
        <f t="shared" si="11"/>
        <v>3E-12</v>
      </c>
      <c r="AR12" s="18"/>
      <c r="AS12" s="18"/>
      <c r="AT12" s="18"/>
      <c r="AU12" s="21">
        <f t="shared" si="12"/>
        <v>3E-12</v>
      </c>
    </row>
    <row r="13" spans="1:47" ht="16.5" customHeight="1">
      <c r="A13" s="1" t="e">
        <f>TRIM(CONCATENATE(#REF!," "))</f>
        <v>#REF!</v>
      </c>
      <c r="B13" s="35" t="s">
        <v>83</v>
      </c>
      <c r="C13" s="36" t="s">
        <v>88</v>
      </c>
      <c r="D13" s="7"/>
      <c r="E13" s="19">
        <f t="shared" si="1"/>
        <v>127.003302733015</v>
      </c>
      <c r="F13" s="6">
        <f t="shared" si="3"/>
        <v>127.003302734315</v>
      </c>
      <c r="G13" s="20" t="s">
        <v>95</v>
      </c>
      <c r="H13" s="18">
        <v>0</v>
      </c>
      <c r="I13" s="18">
        <v>1</v>
      </c>
      <c r="J13" s="18">
        <v>6</v>
      </c>
      <c r="K13" s="21">
        <f t="shared" si="2"/>
        <v>7</v>
      </c>
      <c r="L13" s="18">
        <v>0</v>
      </c>
      <c r="M13" s="18">
        <v>4</v>
      </c>
      <c r="N13" s="18">
        <v>3</v>
      </c>
      <c r="O13" s="21">
        <f t="shared" si="4"/>
        <v>7.000000011001</v>
      </c>
      <c r="P13" s="18">
        <v>0</v>
      </c>
      <c r="Q13" s="18">
        <v>4</v>
      </c>
      <c r="R13" s="18">
        <v>5</v>
      </c>
      <c r="S13" s="21">
        <f t="shared" si="5"/>
        <v>9.000000110000999</v>
      </c>
      <c r="T13" s="18">
        <v>5</v>
      </c>
      <c r="U13" s="18">
        <v>9</v>
      </c>
      <c r="V13" s="18">
        <v>5</v>
      </c>
      <c r="W13" s="21">
        <f t="shared" si="6"/>
        <v>19.0010002</v>
      </c>
      <c r="X13" s="18">
        <v>0</v>
      </c>
      <c r="Y13" s="18">
        <v>0</v>
      </c>
      <c r="Z13" s="18">
        <v>9</v>
      </c>
      <c r="AA13" s="21">
        <f t="shared" si="7"/>
        <v>9.001000000002</v>
      </c>
      <c r="AB13" s="18">
        <v>5</v>
      </c>
      <c r="AC13" s="18">
        <v>6</v>
      </c>
      <c r="AD13" s="18">
        <v>8</v>
      </c>
      <c r="AE13" s="21">
        <f t="shared" si="8"/>
        <v>19.0001011</v>
      </c>
      <c r="AF13" s="18">
        <v>6</v>
      </c>
      <c r="AG13" s="18">
        <v>1</v>
      </c>
      <c r="AH13" s="18">
        <v>3</v>
      </c>
      <c r="AI13" s="21">
        <f t="shared" si="9"/>
        <v>10.00000100101</v>
      </c>
      <c r="AJ13" s="18">
        <v>8</v>
      </c>
      <c r="AK13" s="18">
        <v>9</v>
      </c>
      <c r="AL13" s="18">
        <v>4</v>
      </c>
      <c r="AM13" s="21">
        <f t="shared" si="10"/>
        <v>21.001100010000002</v>
      </c>
      <c r="AN13" s="18">
        <v>5</v>
      </c>
      <c r="AO13" s="18">
        <v>5</v>
      </c>
      <c r="AP13" s="18">
        <v>8</v>
      </c>
      <c r="AQ13" s="21">
        <f t="shared" si="11"/>
        <v>18.000100200000002</v>
      </c>
      <c r="AR13" s="18">
        <v>0</v>
      </c>
      <c r="AS13" s="18">
        <v>5</v>
      </c>
      <c r="AT13" s="18">
        <v>3</v>
      </c>
      <c r="AU13" s="21">
        <f t="shared" si="12"/>
        <v>8.000000101001</v>
      </c>
    </row>
    <row r="14" spans="1:47" ht="16.5" customHeight="1">
      <c r="A14" s="1" t="e">
        <f>TRIM(CONCATENATE(#REF!," "))</f>
        <v>#REF!</v>
      </c>
      <c r="B14" s="35" t="s">
        <v>82</v>
      </c>
      <c r="C14" s="36" t="s">
        <v>88</v>
      </c>
      <c r="D14" s="7"/>
      <c r="E14" s="19">
        <f t="shared" si="1"/>
        <v>216.01475820000002</v>
      </c>
      <c r="F14" s="6">
        <f t="shared" si="3"/>
        <v>216.0147582014</v>
      </c>
      <c r="G14" s="20" t="s">
        <v>95</v>
      </c>
      <c r="H14" s="18">
        <v>10</v>
      </c>
      <c r="I14" s="18">
        <v>8</v>
      </c>
      <c r="J14" s="18">
        <v>3</v>
      </c>
      <c r="K14" s="21">
        <f t="shared" si="2"/>
        <v>21</v>
      </c>
      <c r="L14" s="18">
        <v>8</v>
      </c>
      <c r="M14" s="18">
        <v>8</v>
      </c>
      <c r="N14" s="18">
        <v>9</v>
      </c>
      <c r="O14" s="21">
        <f t="shared" si="4"/>
        <v>25.0012</v>
      </c>
      <c r="P14" s="18">
        <v>10</v>
      </c>
      <c r="Q14" s="18">
        <v>8</v>
      </c>
      <c r="R14" s="18">
        <v>7</v>
      </c>
      <c r="S14" s="21">
        <f t="shared" si="5"/>
        <v>25.010109999999997</v>
      </c>
      <c r="T14" s="18">
        <v>7</v>
      </c>
      <c r="U14" s="18">
        <v>7</v>
      </c>
      <c r="V14" s="18">
        <v>6</v>
      </c>
      <c r="W14" s="21">
        <f t="shared" si="6"/>
        <v>20.000021</v>
      </c>
      <c r="X14" s="18">
        <v>5</v>
      </c>
      <c r="Y14" s="18">
        <v>6</v>
      </c>
      <c r="Z14" s="18">
        <v>9</v>
      </c>
      <c r="AA14" s="21">
        <f t="shared" si="7"/>
        <v>20.0010011</v>
      </c>
      <c r="AB14" s="18">
        <v>5</v>
      </c>
      <c r="AC14" s="18">
        <v>7</v>
      </c>
      <c r="AD14" s="18">
        <v>8</v>
      </c>
      <c r="AE14" s="21">
        <f t="shared" si="8"/>
        <v>20.0001101</v>
      </c>
      <c r="AF14" s="18">
        <v>6</v>
      </c>
      <c r="AG14" s="18">
        <v>6</v>
      </c>
      <c r="AH14" s="18">
        <v>8</v>
      </c>
      <c r="AI14" s="21">
        <f t="shared" si="9"/>
        <v>20.000102000000002</v>
      </c>
      <c r="AJ14" s="18">
        <v>9</v>
      </c>
      <c r="AK14" s="18">
        <v>8</v>
      </c>
      <c r="AL14" s="18">
        <v>6</v>
      </c>
      <c r="AM14" s="21">
        <f t="shared" si="10"/>
        <v>23.001101</v>
      </c>
      <c r="AN14" s="18">
        <v>6</v>
      </c>
      <c r="AO14" s="18">
        <v>6</v>
      </c>
      <c r="AP14" s="18">
        <v>9</v>
      </c>
      <c r="AQ14" s="21">
        <f t="shared" si="11"/>
        <v>21.001002000000003</v>
      </c>
      <c r="AR14" s="18">
        <v>6</v>
      </c>
      <c r="AS14" s="22">
        <v>7</v>
      </c>
      <c r="AT14" s="18">
        <v>8</v>
      </c>
      <c r="AU14" s="21">
        <f t="shared" si="12"/>
        <v>21.000111</v>
      </c>
    </row>
    <row r="15" spans="1:47" ht="16.5" customHeight="1">
      <c r="A15" s="1" t="e">
        <f>TRIM(CONCATENATE(#REF!," "))</f>
        <v>#REF!</v>
      </c>
      <c r="B15" s="35" t="s">
        <v>84</v>
      </c>
      <c r="C15" s="36" t="s">
        <v>88</v>
      </c>
      <c r="D15" s="7"/>
      <c r="E15" s="19">
        <f t="shared" si="1"/>
        <v>240.04426200000003</v>
      </c>
      <c r="F15" s="6">
        <f t="shared" si="3"/>
        <v>240.04426200150004</v>
      </c>
      <c r="G15" s="20" t="s">
        <v>95</v>
      </c>
      <c r="H15" s="18">
        <v>7</v>
      </c>
      <c r="I15" s="18">
        <v>7</v>
      </c>
      <c r="J15" s="18">
        <v>9</v>
      </c>
      <c r="K15" s="21">
        <f t="shared" si="2"/>
        <v>23</v>
      </c>
      <c r="L15" s="18">
        <v>8</v>
      </c>
      <c r="M15" s="18">
        <v>9</v>
      </c>
      <c r="N15" s="18">
        <v>6</v>
      </c>
      <c r="O15" s="21">
        <f t="shared" si="4"/>
        <v>23.001101000000002</v>
      </c>
      <c r="P15" s="18">
        <v>6</v>
      </c>
      <c r="Q15" s="18">
        <v>7</v>
      </c>
      <c r="R15" s="18">
        <v>8</v>
      </c>
      <c r="S15" s="21">
        <f t="shared" si="5"/>
        <v>21.000111</v>
      </c>
      <c r="T15" s="18">
        <v>8</v>
      </c>
      <c r="U15" s="18">
        <v>8</v>
      </c>
      <c r="V15" s="18">
        <v>7</v>
      </c>
      <c r="W15" s="21">
        <f t="shared" si="6"/>
        <v>23.00021</v>
      </c>
      <c r="X15" s="18">
        <v>8</v>
      </c>
      <c r="Y15" s="18">
        <v>8</v>
      </c>
      <c r="Z15" s="18">
        <v>10</v>
      </c>
      <c r="AA15" s="21">
        <f t="shared" si="7"/>
        <v>26.0102</v>
      </c>
      <c r="AB15" s="18">
        <v>8</v>
      </c>
      <c r="AC15" s="18">
        <v>8</v>
      </c>
      <c r="AD15" s="18">
        <v>7</v>
      </c>
      <c r="AE15" s="21">
        <f t="shared" si="8"/>
        <v>23.00021</v>
      </c>
      <c r="AF15" s="18">
        <v>7</v>
      </c>
      <c r="AG15" s="18">
        <v>8</v>
      </c>
      <c r="AH15" s="18">
        <v>9</v>
      </c>
      <c r="AI15" s="21">
        <f t="shared" si="9"/>
        <v>24.00111</v>
      </c>
      <c r="AJ15" s="18">
        <v>10</v>
      </c>
      <c r="AK15" s="18">
        <v>8</v>
      </c>
      <c r="AL15" s="18">
        <v>7</v>
      </c>
      <c r="AM15" s="21">
        <f t="shared" si="10"/>
        <v>25.010109999999997</v>
      </c>
      <c r="AN15" s="18">
        <v>10</v>
      </c>
      <c r="AO15" s="18">
        <v>10</v>
      </c>
      <c r="AP15" s="18">
        <v>7</v>
      </c>
      <c r="AQ15" s="21">
        <f t="shared" si="11"/>
        <v>27.02001</v>
      </c>
      <c r="AR15" s="18">
        <v>8</v>
      </c>
      <c r="AS15" s="18">
        <v>8</v>
      </c>
      <c r="AT15" s="18">
        <v>9</v>
      </c>
      <c r="AU15" s="21">
        <f t="shared" si="12"/>
        <v>25.0012</v>
      </c>
    </row>
    <row r="16" spans="1:47" ht="16.5" customHeight="1">
      <c r="A16" s="1" t="e">
        <f>TRIM(CONCATENATE(#REF!," "))</f>
        <v>#REF!</v>
      </c>
      <c r="B16" s="35" t="s">
        <v>81</v>
      </c>
      <c r="C16" s="36" t="s">
        <v>88</v>
      </c>
      <c r="D16" s="7"/>
      <c r="E16" s="19">
        <f t="shared" si="1"/>
        <v>257.03482999999994</v>
      </c>
      <c r="F16" s="6">
        <f t="shared" si="3"/>
        <v>257.0348300015999</v>
      </c>
      <c r="G16" s="20" t="s">
        <v>95</v>
      </c>
      <c r="H16" s="18">
        <v>9</v>
      </c>
      <c r="I16" s="18">
        <v>9</v>
      </c>
      <c r="J16" s="18">
        <v>8</v>
      </c>
      <c r="K16" s="21">
        <f t="shared" si="2"/>
        <v>26</v>
      </c>
      <c r="L16" s="18">
        <v>9</v>
      </c>
      <c r="M16" s="18">
        <v>9</v>
      </c>
      <c r="N16" s="18">
        <v>7</v>
      </c>
      <c r="O16" s="21">
        <f t="shared" si="4"/>
        <v>25.00201</v>
      </c>
      <c r="P16" s="18">
        <v>9</v>
      </c>
      <c r="Q16" s="18">
        <v>9</v>
      </c>
      <c r="R16" s="18">
        <v>8</v>
      </c>
      <c r="S16" s="21">
        <f t="shared" si="5"/>
        <v>26.0021</v>
      </c>
      <c r="T16" s="18">
        <v>8</v>
      </c>
      <c r="U16" s="18">
        <v>8</v>
      </c>
      <c r="V16" s="18">
        <v>9</v>
      </c>
      <c r="W16" s="21">
        <f t="shared" si="6"/>
        <v>25.0012</v>
      </c>
      <c r="X16" s="18">
        <v>8</v>
      </c>
      <c r="Y16" s="18">
        <v>8</v>
      </c>
      <c r="Z16" s="18">
        <v>9</v>
      </c>
      <c r="AA16" s="21">
        <f t="shared" si="7"/>
        <v>25.0012</v>
      </c>
      <c r="AB16" s="18">
        <v>9</v>
      </c>
      <c r="AC16" s="18">
        <v>9</v>
      </c>
      <c r="AD16" s="18">
        <v>7</v>
      </c>
      <c r="AE16" s="21">
        <f t="shared" si="8"/>
        <v>25.00201</v>
      </c>
      <c r="AF16" s="18">
        <v>8</v>
      </c>
      <c r="AG16" s="18">
        <v>8</v>
      </c>
      <c r="AH16" s="18">
        <v>10</v>
      </c>
      <c r="AI16" s="21">
        <f t="shared" si="9"/>
        <v>26.0102</v>
      </c>
      <c r="AJ16" s="18">
        <v>9</v>
      </c>
      <c r="AK16" s="18">
        <v>9</v>
      </c>
      <c r="AL16" s="18">
        <v>8</v>
      </c>
      <c r="AM16" s="21">
        <f t="shared" si="10"/>
        <v>26.0021</v>
      </c>
      <c r="AN16" s="18">
        <v>9</v>
      </c>
      <c r="AO16" s="18">
        <v>9</v>
      </c>
      <c r="AP16" s="18">
        <v>7</v>
      </c>
      <c r="AQ16" s="21">
        <f t="shared" si="11"/>
        <v>25.00201</v>
      </c>
      <c r="AR16" s="18">
        <v>9</v>
      </c>
      <c r="AS16" s="18">
        <v>9</v>
      </c>
      <c r="AT16" s="18">
        <v>10</v>
      </c>
      <c r="AU16" s="21">
        <f t="shared" si="12"/>
        <v>28.012</v>
      </c>
    </row>
    <row r="17" spans="1:47" ht="16.5" customHeight="1">
      <c r="A17" s="1" t="e">
        <f>TRIM(CONCATENATE(#REF!," "))</f>
        <v>#REF!</v>
      </c>
      <c r="B17" s="35"/>
      <c r="C17" s="36"/>
      <c r="D17" s="7"/>
      <c r="E17" s="19">
        <f t="shared" si="1"/>
        <v>2.6999999999999997E-11</v>
      </c>
      <c r="F17" s="6">
        <f t="shared" si="3"/>
        <v>1.727E-09</v>
      </c>
      <c r="G17" s="20" t="str">
        <f t="shared" si="0"/>
        <v>nc</v>
      </c>
      <c r="H17" s="18"/>
      <c r="I17" s="18"/>
      <c r="J17" s="18"/>
      <c r="K17" s="21">
        <f t="shared" si="2"/>
        <v>0</v>
      </c>
      <c r="L17" s="18"/>
      <c r="M17" s="18"/>
      <c r="N17" s="18"/>
      <c r="O17" s="21">
        <f t="shared" si="4"/>
        <v>3E-12</v>
      </c>
      <c r="P17" s="18"/>
      <c r="Q17" s="18"/>
      <c r="R17" s="18"/>
      <c r="S17" s="21">
        <f t="shared" si="5"/>
        <v>3E-12</v>
      </c>
      <c r="T17" s="18"/>
      <c r="U17" s="18"/>
      <c r="V17" s="18"/>
      <c r="W17" s="21">
        <f t="shared" si="6"/>
        <v>3E-12</v>
      </c>
      <c r="X17" s="18"/>
      <c r="Y17" s="18"/>
      <c r="Z17" s="18"/>
      <c r="AA17" s="21">
        <f t="shared" si="7"/>
        <v>3E-12</v>
      </c>
      <c r="AB17" s="18"/>
      <c r="AC17" s="18"/>
      <c r="AD17" s="18"/>
      <c r="AE17" s="21">
        <f t="shared" si="8"/>
        <v>3E-12</v>
      </c>
      <c r="AF17" s="18"/>
      <c r="AG17" s="18"/>
      <c r="AH17" s="18"/>
      <c r="AI17" s="21">
        <f t="shared" si="9"/>
        <v>3E-12</v>
      </c>
      <c r="AJ17" s="18"/>
      <c r="AK17" s="18"/>
      <c r="AL17" s="18"/>
      <c r="AM17" s="21">
        <f t="shared" si="10"/>
        <v>3E-12</v>
      </c>
      <c r="AN17" s="18"/>
      <c r="AO17" s="18"/>
      <c r="AP17" s="18"/>
      <c r="AQ17" s="21">
        <f t="shared" si="11"/>
        <v>3E-12</v>
      </c>
      <c r="AR17" s="18"/>
      <c r="AS17" s="18"/>
      <c r="AT17" s="18"/>
      <c r="AU17" s="21">
        <f t="shared" si="12"/>
        <v>3E-12</v>
      </c>
    </row>
    <row r="18" spans="1:47" ht="16.5" customHeight="1">
      <c r="A18" s="1" t="e">
        <f>TRIM(CONCATENATE(#REF!," "))</f>
        <v>#REF!</v>
      </c>
      <c r="B18" s="35" t="s">
        <v>84</v>
      </c>
      <c r="C18" s="36" t="s">
        <v>88</v>
      </c>
      <c r="D18" s="7"/>
      <c r="E18" s="19">
        <f t="shared" si="1"/>
        <v>255.04202999999998</v>
      </c>
      <c r="F18" s="6">
        <f t="shared" si="3"/>
        <v>255.0420300018</v>
      </c>
      <c r="G18" s="20">
        <f t="shared" si="0"/>
        <v>3</v>
      </c>
      <c r="H18" s="18">
        <v>8</v>
      </c>
      <c r="I18" s="18">
        <v>8</v>
      </c>
      <c r="J18" s="18">
        <v>9</v>
      </c>
      <c r="K18" s="21">
        <f t="shared" si="2"/>
        <v>25</v>
      </c>
      <c r="L18" s="18">
        <v>10</v>
      </c>
      <c r="M18" s="18">
        <v>8</v>
      </c>
      <c r="N18" s="18">
        <v>8</v>
      </c>
      <c r="O18" s="21">
        <f t="shared" si="4"/>
        <v>26.010199999999998</v>
      </c>
      <c r="P18" s="18">
        <v>8</v>
      </c>
      <c r="Q18" s="18">
        <v>9</v>
      </c>
      <c r="R18" s="18">
        <v>10</v>
      </c>
      <c r="S18" s="21">
        <f t="shared" si="5"/>
        <v>27.011100000000003</v>
      </c>
      <c r="T18" s="18">
        <v>7</v>
      </c>
      <c r="U18" s="18">
        <v>8</v>
      </c>
      <c r="V18" s="18">
        <v>9</v>
      </c>
      <c r="W18" s="21">
        <f t="shared" si="6"/>
        <v>24.00111</v>
      </c>
      <c r="X18" s="18">
        <v>10</v>
      </c>
      <c r="Y18" s="18">
        <v>8</v>
      </c>
      <c r="Z18" s="18">
        <v>8</v>
      </c>
      <c r="AA18" s="21">
        <f t="shared" si="7"/>
        <v>26.010199999999998</v>
      </c>
      <c r="AB18" s="18">
        <v>9</v>
      </c>
      <c r="AC18" s="18">
        <v>9</v>
      </c>
      <c r="AD18" s="18">
        <v>9</v>
      </c>
      <c r="AE18" s="21">
        <f t="shared" si="8"/>
        <v>27.003</v>
      </c>
      <c r="AF18" s="18">
        <v>9</v>
      </c>
      <c r="AG18" s="18">
        <v>9</v>
      </c>
      <c r="AH18" s="18">
        <v>8</v>
      </c>
      <c r="AI18" s="21">
        <f t="shared" si="9"/>
        <v>26.0021</v>
      </c>
      <c r="AJ18" s="18">
        <v>7</v>
      </c>
      <c r="AK18" s="18">
        <v>8</v>
      </c>
      <c r="AL18" s="18">
        <v>9</v>
      </c>
      <c r="AM18" s="21">
        <f t="shared" si="10"/>
        <v>24.00111</v>
      </c>
      <c r="AN18" s="18">
        <v>8</v>
      </c>
      <c r="AO18" s="18">
        <v>9</v>
      </c>
      <c r="AP18" s="18">
        <v>9</v>
      </c>
      <c r="AQ18" s="21">
        <f t="shared" si="11"/>
        <v>26.002100000000002</v>
      </c>
      <c r="AR18" s="18">
        <v>7</v>
      </c>
      <c r="AS18" s="18">
        <v>8</v>
      </c>
      <c r="AT18" s="18">
        <v>9</v>
      </c>
      <c r="AU18" s="21">
        <f t="shared" si="12"/>
        <v>24.00111</v>
      </c>
    </row>
    <row r="19" spans="1:47" ht="16.5" customHeight="1">
      <c r="A19" s="1" t="e">
        <f>TRIM(CONCATENATE(#REF!," "))</f>
        <v>#REF!</v>
      </c>
      <c r="B19" s="35" t="s">
        <v>89</v>
      </c>
      <c r="C19" s="36" t="s">
        <v>90</v>
      </c>
      <c r="D19" s="7"/>
      <c r="E19" s="19">
        <f t="shared" si="1"/>
        <v>184.021449202102</v>
      </c>
      <c r="F19" s="6">
        <f t="shared" si="3"/>
        <v>184.02144920400198</v>
      </c>
      <c r="G19" s="20" t="s">
        <v>95</v>
      </c>
      <c r="H19" s="18">
        <v>7</v>
      </c>
      <c r="I19" s="18">
        <v>8</v>
      </c>
      <c r="J19" s="18">
        <v>8</v>
      </c>
      <c r="K19" s="21">
        <f t="shared" si="2"/>
        <v>23</v>
      </c>
      <c r="L19" s="18">
        <v>6</v>
      </c>
      <c r="M19" s="18">
        <v>6</v>
      </c>
      <c r="N19" s="18">
        <v>8</v>
      </c>
      <c r="O19" s="21">
        <f t="shared" si="4"/>
        <v>20.000102000000002</v>
      </c>
      <c r="P19" s="18">
        <v>9</v>
      </c>
      <c r="Q19" s="18">
        <v>7</v>
      </c>
      <c r="R19" s="18">
        <v>6</v>
      </c>
      <c r="S19" s="21">
        <f t="shared" si="5"/>
        <v>22.001011</v>
      </c>
      <c r="T19" s="18">
        <v>6</v>
      </c>
      <c r="U19" s="18">
        <v>6</v>
      </c>
      <c r="V19" s="18">
        <v>7</v>
      </c>
      <c r="W19" s="21">
        <f t="shared" si="6"/>
        <v>19.000012</v>
      </c>
      <c r="X19" s="18">
        <v>5</v>
      </c>
      <c r="Y19" s="18">
        <v>8</v>
      </c>
      <c r="Z19" s="18">
        <v>10</v>
      </c>
      <c r="AA19" s="21">
        <f t="shared" si="7"/>
        <v>23.010100100000002</v>
      </c>
      <c r="AB19" s="18">
        <v>7</v>
      </c>
      <c r="AC19" s="18">
        <v>3</v>
      </c>
      <c r="AD19" s="18">
        <v>0</v>
      </c>
      <c r="AE19" s="21">
        <f t="shared" si="8"/>
        <v>10.000010001001</v>
      </c>
      <c r="AF19" s="18">
        <v>6</v>
      </c>
      <c r="AG19" s="18">
        <v>6</v>
      </c>
      <c r="AH19" s="18">
        <v>0</v>
      </c>
      <c r="AI19" s="21">
        <f t="shared" si="9"/>
        <v>12.000002000001</v>
      </c>
      <c r="AJ19" s="18">
        <v>2</v>
      </c>
      <c r="AK19" s="18">
        <v>3</v>
      </c>
      <c r="AL19" s="18">
        <v>6</v>
      </c>
      <c r="AM19" s="21">
        <f t="shared" si="10"/>
        <v>11.0000010011</v>
      </c>
      <c r="AN19" s="18">
        <v>7</v>
      </c>
      <c r="AO19" s="18">
        <v>8</v>
      </c>
      <c r="AP19" s="18">
        <v>10</v>
      </c>
      <c r="AQ19" s="21">
        <f t="shared" si="11"/>
        <v>25.01011</v>
      </c>
      <c r="AR19" s="18">
        <v>5</v>
      </c>
      <c r="AS19" s="18">
        <v>6</v>
      </c>
      <c r="AT19" s="18">
        <v>8</v>
      </c>
      <c r="AU19" s="21">
        <f t="shared" si="12"/>
        <v>19.0001011</v>
      </c>
    </row>
    <row r="20" spans="2:47" ht="16.5" customHeight="1">
      <c r="B20" s="35" t="s">
        <v>81</v>
      </c>
      <c r="C20" s="36" t="s">
        <v>88</v>
      </c>
      <c r="D20" s="7"/>
      <c r="E20" s="19">
        <f>K20+O20+S20+W20+AA20+AE20+AI20+AM20+AQ20+AU20</f>
        <v>257.05454000000003</v>
      </c>
      <c r="F20" s="6">
        <f>E20+ROW()/10000000000</f>
        <v>257.054540002</v>
      </c>
      <c r="G20" s="20">
        <f t="shared" si="0"/>
        <v>1</v>
      </c>
      <c r="H20" s="18">
        <v>7</v>
      </c>
      <c r="I20" s="18">
        <v>7</v>
      </c>
      <c r="J20" s="18">
        <v>9</v>
      </c>
      <c r="K20" s="21">
        <f t="shared" si="2"/>
        <v>23</v>
      </c>
      <c r="L20" s="18">
        <v>8</v>
      </c>
      <c r="M20" s="18">
        <v>8</v>
      </c>
      <c r="N20" s="18">
        <v>9</v>
      </c>
      <c r="O20" s="21">
        <f>L20+POWER(10,L20-12)+M20+POWER(10,M20-12)+N20+POWER(10,N20-12)</f>
        <v>25.0012</v>
      </c>
      <c r="P20" s="18">
        <v>9</v>
      </c>
      <c r="Q20" s="18">
        <v>9</v>
      </c>
      <c r="R20" s="18">
        <v>7</v>
      </c>
      <c r="S20" s="21">
        <f>P20+POWER(10,P20-12)+Q20+POWER(10,Q20-12)+R20+POWER(10,R20-12)</f>
        <v>25.00201</v>
      </c>
      <c r="T20" s="18">
        <v>7</v>
      </c>
      <c r="U20" s="18">
        <v>9</v>
      </c>
      <c r="V20" s="18">
        <v>10</v>
      </c>
      <c r="W20" s="21">
        <f>T20+POWER(10,T20-12)+U20+POWER(10,U20-12)+V20+POWER(10,V20-12)</f>
        <v>26.011010000000002</v>
      </c>
      <c r="X20" s="18">
        <v>7</v>
      </c>
      <c r="Y20" s="18">
        <v>8</v>
      </c>
      <c r="Z20" s="18">
        <v>9</v>
      </c>
      <c r="AA20" s="21">
        <f>X20+POWER(10,X20-12)+Y20+POWER(10,Y20-12)+Z20+POWER(10,Z20-12)</f>
        <v>24.00111</v>
      </c>
      <c r="AB20" s="18">
        <v>9</v>
      </c>
      <c r="AC20" s="18">
        <v>9</v>
      </c>
      <c r="AD20" s="18">
        <v>9</v>
      </c>
      <c r="AE20" s="21">
        <f>AB20+POWER(10,AB20-12)+AC20+POWER(10,AC20-12)+AD20+POWER(10,AD20-12)</f>
        <v>27.003</v>
      </c>
      <c r="AF20" s="18">
        <v>10</v>
      </c>
      <c r="AG20" s="18">
        <v>10</v>
      </c>
      <c r="AH20" s="18">
        <v>9</v>
      </c>
      <c r="AI20" s="21">
        <f>AF20+POWER(10,AF20-12)+AG20+POWER(10,AG20-12)+AH20+POWER(10,AH20-12)</f>
        <v>29.021</v>
      </c>
      <c r="AJ20" s="18">
        <v>9</v>
      </c>
      <c r="AK20" s="18">
        <v>9</v>
      </c>
      <c r="AL20" s="18">
        <v>7</v>
      </c>
      <c r="AM20" s="21">
        <f>AJ20+POWER(10,AJ20-12)+AK20+POWER(10,AK20-12)+AL20+POWER(10,AL20-12)</f>
        <v>25.00201</v>
      </c>
      <c r="AN20" s="18">
        <v>8</v>
      </c>
      <c r="AO20" s="18">
        <v>9</v>
      </c>
      <c r="AP20" s="18">
        <v>9</v>
      </c>
      <c r="AQ20" s="21">
        <f>AN20+POWER(10,AN20-12)+AO20+POWER(10,AO20-12)+AP20+POWER(10,AP20-12)</f>
        <v>26.002100000000002</v>
      </c>
      <c r="AR20" s="18">
        <v>8</v>
      </c>
      <c r="AS20" s="18">
        <v>9</v>
      </c>
      <c r="AT20" s="18">
        <v>10</v>
      </c>
      <c r="AU20" s="21">
        <f>AR20+POWER(10,AR20-12)+AS20+POWER(10,AS20-12)+AT20+POWER(10,AT20-12)</f>
        <v>27.011100000000003</v>
      </c>
    </row>
    <row r="21" spans="2:47" ht="16.5" customHeight="1">
      <c r="B21" s="35"/>
      <c r="C21" s="36"/>
      <c r="D21" s="7"/>
      <c r="E21" s="19">
        <f>K21+O21+S21+W21+AA21+AE21+AI21+AM21+AQ21+AU21</f>
        <v>2.6999999999999997E-11</v>
      </c>
      <c r="F21" s="6">
        <f>E21+ROW()/10000000000</f>
        <v>2.127E-09</v>
      </c>
      <c r="G21" s="20" t="str">
        <f t="shared" si="0"/>
        <v>nc</v>
      </c>
      <c r="H21" s="18"/>
      <c r="I21" s="18"/>
      <c r="J21" s="18"/>
      <c r="K21" s="21">
        <f t="shared" si="2"/>
        <v>0</v>
      </c>
      <c r="L21" s="18"/>
      <c r="M21" s="18"/>
      <c r="N21" s="18"/>
      <c r="O21" s="21">
        <f>L21+POWER(10,L21-12)+M21+POWER(10,M21-12)+N21+POWER(10,N21-12)</f>
        <v>3E-12</v>
      </c>
      <c r="P21" s="18"/>
      <c r="Q21" s="18"/>
      <c r="R21" s="18"/>
      <c r="S21" s="21">
        <f>P21+POWER(10,P21-12)+Q21+POWER(10,Q21-12)+R21+POWER(10,R21-12)</f>
        <v>3E-12</v>
      </c>
      <c r="T21" s="18"/>
      <c r="U21" s="18"/>
      <c r="V21" s="18"/>
      <c r="W21" s="21">
        <f>T21+POWER(10,T21-12)+U21+POWER(10,U21-12)+V21+POWER(10,V21-12)</f>
        <v>3E-12</v>
      </c>
      <c r="X21" s="18"/>
      <c r="Y21" s="18"/>
      <c r="Z21" s="18"/>
      <c r="AA21" s="21">
        <f>X21+POWER(10,X21-12)+Y21+POWER(10,Y21-12)+Z21+POWER(10,Z21-12)</f>
        <v>3E-12</v>
      </c>
      <c r="AB21" s="18"/>
      <c r="AC21" s="18"/>
      <c r="AD21" s="18"/>
      <c r="AE21" s="21">
        <f>AB21+POWER(10,AB21-12)+AC21+POWER(10,AC21-12)+AD21+POWER(10,AD21-12)</f>
        <v>3E-12</v>
      </c>
      <c r="AF21" s="18"/>
      <c r="AG21" s="18"/>
      <c r="AH21" s="18"/>
      <c r="AI21" s="21">
        <f>AF21+POWER(10,AF21-12)+AG21+POWER(10,AG21-12)+AH21+POWER(10,AH21-12)</f>
        <v>3E-12</v>
      </c>
      <c r="AJ21" s="18"/>
      <c r="AK21" s="18"/>
      <c r="AL21" s="18"/>
      <c r="AM21" s="21">
        <f>AJ21+POWER(10,AJ21-12)+AK21+POWER(10,AK21-12)+AL21+POWER(10,AL21-12)</f>
        <v>3E-12</v>
      </c>
      <c r="AN21" s="18"/>
      <c r="AO21" s="18"/>
      <c r="AP21" s="18"/>
      <c r="AQ21" s="21">
        <f>AN21+POWER(10,AN21-12)+AO21+POWER(10,AO21-12)+AP21+POWER(10,AP21-12)</f>
        <v>3E-12</v>
      </c>
      <c r="AR21" s="18"/>
      <c r="AS21" s="18"/>
      <c r="AT21" s="18"/>
      <c r="AU21" s="21">
        <f>AR21+POWER(10,AR21-12)+AS21+POWER(10,AS21-12)+AT21+POWER(10,AT21-12)</f>
        <v>3E-12</v>
      </c>
    </row>
    <row r="22" spans="2:47" ht="16.5" customHeight="1">
      <c r="B22" s="4"/>
      <c r="C22" s="7"/>
      <c r="D22" s="7"/>
      <c r="E22" s="8"/>
      <c r="F22" s="9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2:47" ht="16.5" customHeight="1">
      <c r="B23" s="4"/>
      <c r="C23" s="7"/>
      <c r="D23" s="7"/>
      <c r="E23" s="8"/>
      <c r="F23" s="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ht="16.5" customHeight="1">
      <c r="A24" s="1" t="e">
        <f>TRIM(CONCATENATE(#REF!," "))</f>
        <v>#REF!</v>
      </c>
    </row>
    <row r="25" ht="16.5" customHeight="1">
      <c r="A25" s="1" t="e">
        <f>TRIM(CONCATENATE(#REF!," "))</f>
        <v>#REF!</v>
      </c>
    </row>
    <row r="26" ht="16.5" customHeight="1">
      <c r="A26" s="1" t="e">
        <f>TRIM(CONCATENATE(#REF!," "))</f>
        <v>#REF!</v>
      </c>
    </row>
    <row r="27" ht="16.5" customHeight="1">
      <c r="A27" s="1" t="e">
        <f>TRIM(CONCATENATE(#REF!," "))</f>
        <v>#REF!</v>
      </c>
    </row>
    <row r="28" ht="16.5" customHeight="1">
      <c r="A28" s="1" t="e">
        <f>TRIM(CONCATENATE(#REF!," "))</f>
        <v>#REF!</v>
      </c>
    </row>
    <row r="29" ht="16.5" customHeight="1">
      <c r="A29" s="1" t="e">
        <f>TRIM(CONCATENATE(#REF!," "))</f>
        <v>#REF!</v>
      </c>
    </row>
    <row r="30" ht="16.5" customHeight="1">
      <c r="A30" s="1" t="e">
        <f>TRIM(CONCATENATE(#REF!," "))</f>
        <v>#REF!</v>
      </c>
    </row>
    <row r="31" ht="16.5" customHeight="1">
      <c r="A31" s="1" t="e">
        <f>TRIM(CONCATENATE(#REF!," "))</f>
        <v>#REF!</v>
      </c>
    </row>
    <row r="32" ht="16.5" customHeight="1">
      <c r="A32" s="1" t="e">
        <f>TRIM(CONCATENATE(#REF!," "))</f>
        <v>#REF!</v>
      </c>
    </row>
    <row r="33" ht="16.5" customHeight="1">
      <c r="A33" s="1" t="e">
        <f>TRIM(CONCATENATE(#REF!," "))</f>
        <v>#REF!</v>
      </c>
    </row>
    <row r="34" ht="16.5" customHeight="1">
      <c r="A34" s="1" t="e">
        <f>TRIM(CONCATENATE(#REF!," "))</f>
        <v>#REF!</v>
      </c>
    </row>
    <row r="35" ht="16.5" customHeight="1">
      <c r="A35" s="1" t="e">
        <f>TRIM(CONCATENATE(#REF!," "))</f>
        <v>#REF!</v>
      </c>
    </row>
    <row r="36" ht="16.5" customHeight="1">
      <c r="A36" s="1" t="e">
        <f>TRIM(CONCATENATE(#REF!," "))</f>
        <v>#REF!</v>
      </c>
    </row>
    <row r="37" ht="16.5" customHeight="1">
      <c r="A37" s="1" t="e">
        <f>TRIM(CONCATENATE(#REF!," "))</f>
        <v>#REF!</v>
      </c>
    </row>
    <row r="38" ht="16.5" customHeight="1">
      <c r="A38" s="1" t="e">
        <f>TRIM(CONCATENATE(#REF!," "))</f>
        <v>#REF!</v>
      </c>
    </row>
  </sheetData>
  <sheetProtection/>
  <mergeCells count="13">
    <mergeCell ref="B1:AU1"/>
    <mergeCell ref="B2:AU2"/>
    <mergeCell ref="AF8:AI8"/>
    <mergeCell ref="AB8:AE8"/>
    <mergeCell ref="L8:O8"/>
    <mergeCell ref="X8:AA8"/>
    <mergeCell ref="H8:K8"/>
    <mergeCell ref="T8:W8"/>
    <mergeCell ref="B7:AU7"/>
    <mergeCell ref="AR8:AU8"/>
    <mergeCell ref="AN8:AQ8"/>
    <mergeCell ref="AJ8:AM8"/>
    <mergeCell ref="P8:S8"/>
  </mergeCells>
  <conditionalFormatting sqref="G28:G50 G53:G75 G22:G25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8:E50 E53:E75 E22:E25">
    <cfRule type="iconSet" priority="1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22:J23 AR22:AT23 AN22:AP23 AJ22:AL23 AF22:AH23 AB22:AD23 X22:Z23 T22:V23 L22:N23 P22:R23">
    <cfRule type="colorScale" priority="161" dxfId="0">
      <colorScale>
        <cfvo type="min" val="0"/>
        <cfvo type="max"/>
        <color rgb="FFFFEF9C"/>
        <color rgb="FFFF7128"/>
      </colorScale>
    </cfRule>
  </conditionalFormatting>
  <conditionalFormatting sqref="K22:K23 O22:O23 S22:S23 W22:W23 AA22:AA23 AE22:AE23 AI22:AI23 AM22:AM23 AQ22:AQ23 AU22:AU23">
    <cfRule type="colorScale" priority="181" dxfId="0">
      <colorScale>
        <cfvo type="min" val="0"/>
        <cfvo type="max"/>
        <color rgb="FFFFEF9C"/>
        <color rgb="FF63BE7B"/>
      </colorScale>
    </cfRule>
  </conditionalFormatting>
  <printOptions horizontalCentered="1" verticalCentered="1"/>
  <pageMargins left="0.11811023622047245" right="0.11811023622047245" top="1.1023622047244095" bottom="0.9448818897637796" header="0.3937007874015748" footer="0.3937007874015748"/>
  <pageSetup fitToHeight="3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S23"/>
  <sheetViews>
    <sheetView zoomScalePageLayoutView="0" workbookViewId="0" topLeftCell="A4">
      <selection activeCell="D12" sqref="D12"/>
    </sheetView>
  </sheetViews>
  <sheetFormatPr defaultColWidth="18.00390625" defaultRowHeight="12.75"/>
  <cols>
    <col min="1" max="1" width="4.7109375" style="26" bestFit="1" customWidth="1"/>
    <col min="2" max="2" width="8.28125" style="27" bestFit="1" customWidth="1"/>
    <col min="3" max="3" width="6.421875" style="28" bestFit="1" customWidth="1"/>
    <col min="4" max="4" width="78.421875" style="25" bestFit="1" customWidth="1"/>
    <col min="5" max="5" width="8.57421875" style="29" bestFit="1" customWidth="1"/>
    <col min="6" max="6" width="2.140625" style="26" customWidth="1"/>
    <col min="7" max="16384" width="18.00390625" style="25" customWidth="1"/>
  </cols>
  <sheetData>
    <row r="1" spans="1:45" ht="40.5">
      <c r="A1" s="119" t="s">
        <v>86</v>
      </c>
      <c r="B1" s="119"/>
      <c r="C1" s="119"/>
      <c r="D1" s="119"/>
      <c r="E1" s="119"/>
      <c r="F1" s="119"/>
      <c r="G1" s="119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5" ht="37.5">
      <c r="A2" s="120" t="s">
        <v>87</v>
      </c>
      <c r="B2" s="120"/>
      <c r="C2" s="120"/>
      <c r="D2" s="120"/>
      <c r="E2" s="120"/>
      <c r="F2" s="120"/>
      <c r="G2" s="120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ht="37.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7" ht="22.5">
      <c r="A4" s="121" t="s">
        <v>79</v>
      </c>
      <c r="B4" s="121"/>
      <c r="C4" s="121"/>
      <c r="D4" s="121"/>
      <c r="E4" s="121"/>
      <c r="F4" s="121"/>
      <c r="G4" s="121"/>
    </row>
    <row r="6" spans="2:6" ht="21">
      <c r="B6" s="27" t="s">
        <v>0</v>
      </c>
      <c r="C6" s="28" t="s">
        <v>12</v>
      </c>
      <c r="D6" s="25" t="s">
        <v>72</v>
      </c>
      <c r="E6" s="29" t="s">
        <v>15</v>
      </c>
      <c r="F6" s="26" t="s">
        <v>16</v>
      </c>
    </row>
    <row r="7" spans="1:6" ht="21">
      <c r="A7" s="26" t="s">
        <v>14</v>
      </c>
      <c r="B7" s="27">
        <f>LARGE(Séries!$F$9:$F$23,A8)</f>
        <v>257.054540002</v>
      </c>
      <c r="C7" s="30">
        <f>INDEX(Séries!$G$9:$G$23,$F7)</f>
        <v>1</v>
      </c>
      <c r="D7" s="31" t="str">
        <f>CONCATENATE(INDEX(Séries!B$9:B$23,$F7)," (",INDEX(Séries!C$9:C$23,$F7),")")</f>
        <v>Gaelle LOZAC'H (Trégor Sarbacane)</v>
      </c>
      <c r="E7" s="32">
        <f>INDEX(Séries!E$9:E$23,$F7)</f>
        <v>257.05454000000003</v>
      </c>
      <c r="F7" s="26">
        <f>MATCH(B7,Séries!$F$9:$F$23,0)</f>
        <v>12</v>
      </c>
    </row>
    <row r="8" spans="1:6" ht="21">
      <c r="A8" s="26">
        <v>1</v>
      </c>
      <c r="B8" s="27">
        <f>LARGE(Séries!$F$9:$F$23,A9)</f>
        <v>257.0348300015999</v>
      </c>
      <c r="C8" s="30" t="s">
        <v>19</v>
      </c>
      <c r="D8" s="31" t="str">
        <f>CONCATENATE(INDEX(Séries!B$9:B$23,$F8)," (",INDEX(Séries!C$9:C$23,$F8),")")</f>
        <v>Gaelle LOZAC'H (Trégor Sarbacane)</v>
      </c>
      <c r="E8" s="32">
        <f>G8</f>
        <v>0</v>
      </c>
      <c r="F8" s="26">
        <f>MATCH(B8,Séries!$F$9:$F$23,0)</f>
        <v>8</v>
      </c>
    </row>
    <row r="9" spans="1:6" ht="21">
      <c r="A9" s="26">
        <v>2</v>
      </c>
      <c r="B9" s="27">
        <f>LARGE(Séries!$F$9:$F$23,A10)</f>
        <v>255.0420300018</v>
      </c>
      <c r="C9" s="30">
        <f>INDEX(Séries!$G$9:$G$23,$F9)</f>
        <v>3</v>
      </c>
      <c r="D9" s="31" t="str">
        <f>CONCATENATE(INDEX(Séries!B$9:B$23,$F9)," (",INDEX(Séries!C$9:C$23,$F9),")")</f>
        <v>Patrick CULERIE (Trégor Sarbacane)</v>
      </c>
      <c r="E9" s="32">
        <f>INDEX(Séries!E$9:E$23,$F9)</f>
        <v>255.04202999999998</v>
      </c>
      <c r="F9" s="26">
        <f>MATCH(B9,Séries!$F$9:$F$23,0)</f>
        <v>10</v>
      </c>
    </row>
    <row r="10" spans="1:6" ht="21">
      <c r="A10" s="26">
        <v>3</v>
      </c>
      <c r="B10" s="27">
        <f>LARGE(Séries!$F$9:$F$23,A11)</f>
        <v>240.04426200150004</v>
      </c>
      <c r="C10" s="30" t="str">
        <f>INDEX(Séries!$G$9:$G$23,$F10)</f>
        <v>nc</v>
      </c>
      <c r="D10" s="31" t="str">
        <f>CONCATENATE(INDEX(Séries!B$9:B$23,$F10)," (",INDEX(Séries!C$9:C$23,$F10),")")</f>
        <v>Patrick CULERIE (Trégor Sarbacane)</v>
      </c>
      <c r="E10" s="32">
        <v>0</v>
      </c>
      <c r="F10" s="26">
        <f>MATCH(B10,Séries!$F$9:$F$23,0)</f>
        <v>7</v>
      </c>
    </row>
    <row r="11" spans="1:6" ht="21">
      <c r="A11" s="26">
        <v>4</v>
      </c>
      <c r="B11" s="27">
        <f>LARGE(Séries!$F$9:$F$23,A12)</f>
        <v>227.005002201</v>
      </c>
      <c r="C11" s="30">
        <f>INDEX(Séries!$G$9:$G$23,$F11)</f>
        <v>5</v>
      </c>
      <c r="D11" s="31" t="str">
        <f>CONCATENATE(INDEX(Séries!B$9:B$23,$F11)," (",INDEX(Séries!C$9:C$23,$F11),")")</f>
        <v>Axel LE CAM (Trégor Sarbacane)</v>
      </c>
      <c r="E11" s="32">
        <f>INDEX(Séries!E$9:E$23,$F11)</f>
        <v>227.0050022</v>
      </c>
      <c r="F11" s="26">
        <f>MATCH(B11,Séries!$F$9:$F$23,0)</f>
        <v>2</v>
      </c>
    </row>
    <row r="12" spans="1:6" ht="21">
      <c r="A12" s="26">
        <v>5</v>
      </c>
      <c r="B12" s="27">
        <f>LARGE(Séries!$F$9:$F$23,A13)</f>
        <v>216.0147582014</v>
      </c>
      <c r="C12" s="30" t="str">
        <f>INDEX(Séries!$G$9:$G$23,$F12)</f>
        <v>nc</v>
      </c>
      <c r="D12" s="31" t="str">
        <f>CONCATENATE(INDEX(Séries!B$9:B$23,$F12)," (",INDEX(Séries!C$9:C$23,$F12),")")</f>
        <v>Axel LE CAM (Trégor Sarbacane)</v>
      </c>
      <c r="E12" s="32">
        <v>0</v>
      </c>
      <c r="F12" s="26">
        <f>MATCH(B12,Séries!$F$9:$F$23,0)</f>
        <v>6</v>
      </c>
    </row>
    <row r="13" spans="1:6" ht="21">
      <c r="A13" s="26">
        <v>6</v>
      </c>
      <c r="B13" s="27">
        <f>LARGE(Séries!$F$9:$F$23,A14)</f>
        <v>187.011396510901</v>
      </c>
      <c r="C13" s="30">
        <f>INDEX(Séries!$G$9:$G$23,$F13)</f>
        <v>7</v>
      </c>
      <c r="D13" s="31" t="str">
        <f>CONCATENATE(INDEX(Séries!B$9:B$23,$F13)," (",INDEX(Séries!C$9:C$23,$F13),")")</f>
        <v>Nadia LE CUN (SBH)</v>
      </c>
      <c r="E13" s="32">
        <f>INDEX(Séries!E$9:E$23,$F13)</f>
        <v>187.011396510001</v>
      </c>
      <c r="F13" s="26">
        <f>MATCH(B13,Séries!$F$9:$F$23,0)</f>
        <v>1</v>
      </c>
    </row>
    <row r="14" spans="1:6" ht="21">
      <c r="A14" s="26">
        <v>7</v>
      </c>
      <c r="B14" s="27">
        <f>LARGE(Séries!$F$9:$F$23,A15)</f>
        <v>184.02144920400198</v>
      </c>
      <c r="C14" s="30" t="str">
        <f>INDEX(Séries!$G$9:$G$23,$F14)</f>
        <v>nc</v>
      </c>
      <c r="D14" s="31" t="str">
        <f>CONCATENATE(INDEX(Séries!B$9:B$23,$F14)," (",INDEX(Séries!C$9:C$23,$F14),")")</f>
        <v>Nadia LE CUN (SBH)</v>
      </c>
      <c r="E14" s="32">
        <v>0</v>
      </c>
      <c r="F14" s="26">
        <f>MATCH(B14,Séries!$F$9:$F$23,0)</f>
        <v>11</v>
      </c>
    </row>
    <row r="15" spans="1:6" ht="21">
      <c r="A15" s="26">
        <v>8</v>
      </c>
      <c r="B15" s="27">
        <f>LARGE(Séries!$F$9:$F$23,A16)</f>
        <v>127.012333411218</v>
      </c>
      <c r="C15" s="30">
        <f>INDEX(Séries!$G$9:$G$23,$F15)</f>
        <v>9</v>
      </c>
      <c r="D15" s="31" t="str">
        <f>CONCATENATE(INDEX(Séries!B$9:B$23,$F15)," (",INDEX(Séries!C$9:C$23,$F15),")")</f>
        <v>André BOUGET (Trégor Sarbacane)</v>
      </c>
      <c r="E15" s="32">
        <f>INDEX(Séries!E$9:E$23,$F15)</f>
        <v>127.01233341011799</v>
      </c>
      <c r="F15" s="26">
        <f>MATCH(B15,Séries!$F$9:$F$23,0)</f>
        <v>3</v>
      </c>
    </row>
    <row r="16" spans="1:6" ht="21">
      <c r="A16" s="26">
        <v>9</v>
      </c>
      <c r="B16" s="27">
        <f>LARGE(Séries!$F$9:$F$23,A17)</f>
        <v>127.003302734315</v>
      </c>
      <c r="C16" s="30" t="str">
        <f>INDEX(Séries!$G$9:$G$23,$F16)</f>
        <v>nc</v>
      </c>
      <c r="D16" s="31" t="str">
        <f>CONCATENATE(INDEX(Séries!B$9:B$23,$F16)," (",INDEX(Séries!C$9:C$23,$F16),")")</f>
        <v>André BOUGET (Trégor Sarbacane)</v>
      </c>
      <c r="E16" s="32">
        <v>0</v>
      </c>
      <c r="F16" s="26">
        <f>MATCH(B16,Séries!$F$9:$F$23,0)</f>
        <v>5</v>
      </c>
    </row>
    <row r="17" spans="1:6" ht="21">
      <c r="A17" s="26">
        <v>10</v>
      </c>
      <c r="B17" s="27">
        <f>LARGE(Séries!$F$9:$F$23,A18)</f>
        <v>2.127E-09</v>
      </c>
      <c r="C17" s="30" t="str">
        <f>INDEX(Séries!$G$9:$G$23,$F17)</f>
        <v>nc</v>
      </c>
      <c r="D17" s="31" t="str">
        <f>CONCATENATE(INDEX(Séries!B$9:B$23,$F17)," (",INDEX(Séries!C$9:C$23,$F17),")")</f>
        <v> ()</v>
      </c>
      <c r="E17" s="32">
        <f>INDEX(Séries!E$9:E$23,$F17)</f>
        <v>2.6999999999999997E-11</v>
      </c>
      <c r="F17" s="26">
        <f>MATCH(B17,Séries!$F$9:$F$23,0)</f>
        <v>13</v>
      </c>
    </row>
    <row r="18" spans="1:6" ht="21">
      <c r="A18" s="26">
        <v>11</v>
      </c>
      <c r="B18" s="27">
        <f>LARGE(Séries!$F$9:$F$23,A19)</f>
        <v>1.727E-09</v>
      </c>
      <c r="C18" s="30" t="str">
        <f>INDEX(Séries!$G$9:$G$23,$F18)</f>
        <v>nc</v>
      </c>
      <c r="D18" s="31" t="str">
        <f>CONCATENATE(INDEX(Séries!B$9:B$23,$F18)," (",INDEX(Séries!C$9:C$23,$F18),")")</f>
        <v> ()</v>
      </c>
      <c r="E18" s="32">
        <f>INDEX(Séries!E$9:E$23,$F18)</f>
        <v>2.6999999999999997E-11</v>
      </c>
      <c r="F18" s="26">
        <f>MATCH(B18,Séries!$F$9:$F$23,0)</f>
        <v>9</v>
      </c>
    </row>
    <row r="19" spans="1:6" ht="21">
      <c r="A19" s="26">
        <v>12</v>
      </c>
      <c r="B19" s="27">
        <f>LARGE(Séries!$F$9:$F$23,A20)</f>
        <v>1.227E-09</v>
      </c>
      <c r="C19" s="30" t="str">
        <f>INDEX(Séries!$G$9:$G$23,$F19)</f>
        <v>nc</v>
      </c>
      <c r="D19" s="31" t="str">
        <f>CONCATENATE(INDEX(Séries!B$9:B$23,$F19)," (",INDEX(Séries!C$9:C$23,$F19),")")</f>
        <v> ()</v>
      </c>
      <c r="E19" s="32">
        <f>INDEX(Séries!E$9:E$23,$F19)</f>
        <v>2.6999999999999997E-11</v>
      </c>
      <c r="F19" s="26">
        <f>MATCH(B19,Séries!$F$9:$F$23,0)</f>
        <v>4</v>
      </c>
    </row>
    <row r="20" spans="1:6" ht="21">
      <c r="A20" s="26">
        <v>13</v>
      </c>
      <c r="B20" s="27" t="e">
        <f>LARGE(Séries!$F$9:$F$23,A21)</f>
        <v>#NUM!</v>
      </c>
      <c r="C20" s="30" t="e">
        <f>INDEX(Séries!$G$9:$G$23,$F20)</f>
        <v>#NUM!</v>
      </c>
      <c r="D20" s="31" t="e">
        <f>CONCATENATE(INDEX(Séries!B$9:B$23,$F20)," (",INDEX(Séries!C$9:C$23,$F20),")")</f>
        <v>#NUM!</v>
      </c>
      <c r="E20" s="32" t="e">
        <f>INDEX(Séries!E$9:E$23,$F20)</f>
        <v>#NUM!</v>
      </c>
      <c r="F20" s="26" t="e">
        <f>MATCH(B20,Séries!$F$9:$F$23,0)</f>
        <v>#NUM!</v>
      </c>
    </row>
    <row r="21" spans="1:6" ht="21">
      <c r="A21" s="26">
        <v>14</v>
      </c>
      <c r="B21" s="27" t="e">
        <f>LARGE(Séries!$F$9:$F$23,A22)</f>
        <v>#NUM!</v>
      </c>
      <c r="C21" s="30" t="e">
        <f>INDEX(Séries!$G$9:$G$23,$F21)</f>
        <v>#NUM!</v>
      </c>
      <c r="D21" s="31" t="e">
        <f>CONCATENATE(INDEX(Séries!B$9:B$23,$F21)," (",INDEX(Séries!C$9:C$23,$F21),")")</f>
        <v>#NUM!</v>
      </c>
      <c r="E21" s="32" t="e">
        <f>INDEX(Séries!E$9:E$23,$F21)</f>
        <v>#NUM!</v>
      </c>
      <c r="F21" s="26" t="e">
        <f>MATCH(B21,Séries!$F$9:$F$23,0)</f>
        <v>#NUM!</v>
      </c>
    </row>
    <row r="22" spans="1:6" ht="21">
      <c r="A22" s="26">
        <v>15</v>
      </c>
      <c r="B22" s="27" t="e">
        <f>LARGE(Séries!$F$9:$F$23,A23)</f>
        <v>#NUM!</v>
      </c>
      <c r="C22" s="30" t="e">
        <f>INDEX(Séries!$G$9:$G$23,$F22)</f>
        <v>#NUM!</v>
      </c>
      <c r="D22" s="31" t="e">
        <f>CONCATENATE(INDEX(Séries!B$9:B$23,$F22)," (",INDEX(Séries!C$9:C$23,$F22),")")</f>
        <v>#NUM!</v>
      </c>
      <c r="E22" s="32" t="e">
        <f>INDEX(Séries!E$9:E$23,$F22)</f>
        <v>#NUM!</v>
      </c>
      <c r="F22" s="26" t="e">
        <f>MATCH(B22,Séries!$F$9:$F$23,0)</f>
        <v>#NUM!</v>
      </c>
    </row>
    <row r="23" ht="21">
      <c r="A23" s="26">
        <v>16</v>
      </c>
    </row>
  </sheetData>
  <sheetProtection/>
  <mergeCells count="3">
    <mergeCell ref="A1:G1"/>
    <mergeCell ref="A2:G2"/>
    <mergeCell ref="A4:G4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G32"/>
  <sheetViews>
    <sheetView zoomScale="120" zoomScaleNormal="120" zoomScalePageLayoutView="0" workbookViewId="0" topLeftCell="J1">
      <selection activeCell="BA25" sqref="BA25"/>
    </sheetView>
  </sheetViews>
  <sheetFormatPr defaultColWidth="11.57421875" defaultRowHeight="12.75"/>
  <cols>
    <col min="1" max="1" width="4.421875" style="50" bestFit="1" customWidth="1"/>
    <col min="2" max="2" width="42.00390625" style="50" bestFit="1" customWidth="1"/>
    <col min="3" max="4" width="6.7109375" style="71" customWidth="1"/>
    <col min="5" max="5" width="2.421875" style="50" bestFit="1" customWidth="1"/>
    <col min="6" max="6" width="2.57421875" style="50" bestFit="1" customWidth="1"/>
    <col min="7" max="7" width="2.421875" style="50" bestFit="1" customWidth="1"/>
    <col min="8" max="8" width="3.140625" style="50" bestFit="1" customWidth="1"/>
    <col min="9" max="9" width="5.140625" style="71" bestFit="1" customWidth="1"/>
    <col min="10" max="12" width="2.421875" style="50" bestFit="1" customWidth="1"/>
    <col min="13" max="13" width="3.28125" style="50" bestFit="1" customWidth="1"/>
    <col min="14" max="14" width="5.00390625" style="50" bestFit="1" customWidth="1"/>
    <col min="15" max="17" width="2.57421875" style="50" bestFit="1" customWidth="1"/>
    <col min="18" max="18" width="3.140625" style="50" bestFit="1" customWidth="1"/>
    <col min="19" max="19" width="5.00390625" style="50" bestFit="1" customWidth="1"/>
    <col min="20" max="22" width="2.421875" style="50" bestFit="1" customWidth="1"/>
    <col min="23" max="23" width="3.140625" style="50" bestFit="1" customWidth="1"/>
    <col min="24" max="24" width="5.00390625" style="50" bestFit="1" customWidth="1"/>
    <col min="25" max="26" width="2.57421875" style="50" bestFit="1" customWidth="1"/>
    <col min="27" max="27" width="2.421875" style="50" bestFit="1" customWidth="1"/>
    <col min="28" max="28" width="3.140625" style="50" bestFit="1" customWidth="1"/>
    <col min="29" max="29" width="5.00390625" style="50" bestFit="1" customWidth="1"/>
    <col min="30" max="30" width="3.00390625" style="38" customWidth="1"/>
    <col min="31" max="31" width="21.28125" style="50" bestFit="1" customWidth="1"/>
    <col min="32" max="32" width="9.00390625" style="71" bestFit="1" customWidth="1"/>
    <col min="33" max="33" width="6.7109375" style="50" customWidth="1"/>
    <col min="34" max="34" width="2.57421875" style="50" bestFit="1" customWidth="1"/>
    <col min="35" max="35" width="2.7109375" style="50" bestFit="1" customWidth="1"/>
    <col min="36" max="36" width="2.57421875" style="50" bestFit="1" customWidth="1"/>
    <col min="37" max="37" width="3.00390625" style="50" bestFit="1" customWidth="1"/>
    <col min="38" max="38" width="5.140625" style="50" bestFit="1" customWidth="1"/>
    <col min="39" max="39" width="2.57421875" style="50" bestFit="1" customWidth="1"/>
    <col min="40" max="40" width="2.7109375" style="50" bestFit="1" customWidth="1"/>
    <col min="41" max="41" width="2.57421875" style="50" bestFit="1" customWidth="1"/>
    <col min="42" max="42" width="3.00390625" style="50" bestFit="1" customWidth="1"/>
    <col min="43" max="43" width="5.140625" style="50" bestFit="1" customWidth="1"/>
    <col min="44" max="44" width="2.57421875" style="50" bestFit="1" customWidth="1"/>
    <col min="45" max="46" width="2.421875" style="50" bestFit="1" customWidth="1"/>
    <col min="47" max="47" width="3.140625" style="50" bestFit="1" customWidth="1"/>
    <col min="48" max="48" width="5.00390625" style="50" bestFit="1" customWidth="1"/>
    <col min="49" max="51" width="2.28125" style="50" bestFit="1" customWidth="1"/>
    <col min="52" max="52" width="2.57421875" style="50" bestFit="1" customWidth="1"/>
    <col min="53" max="53" width="5.00390625" style="50" bestFit="1" customWidth="1"/>
    <col min="54" max="56" width="2.28125" style="50" bestFit="1" customWidth="1"/>
    <col min="57" max="57" width="2.8515625" style="50" bestFit="1" customWidth="1"/>
    <col min="58" max="58" width="5.00390625" style="50" bestFit="1" customWidth="1"/>
    <col min="59" max="59" width="3.00390625" style="38" customWidth="1"/>
    <col min="60" max="16384" width="11.57421875" style="50" customWidth="1"/>
  </cols>
  <sheetData>
    <row r="1" spans="1:59" s="37" customFormat="1" ht="38.25" customHeight="1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33"/>
      <c r="AE1" s="125" t="s">
        <v>77</v>
      </c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33"/>
    </row>
    <row r="2" spans="3:32" s="38" customFormat="1" ht="10.5" customHeight="1">
      <c r="C2" s="39"/>
      <c r="D2" s="39"/>
      <c r="I2" s="39"/>
      <c r="AF2" s="39"/>
    </row>
    <row r="3" spans="3:58" s="38" customFormat="1" ht="9">
      <c r="C3" s="39"/>
      <c r="D3" s="39"/>
      <c r="E3" s="124" t="s">
        <v>22</v>
      </c>
      <c r="F3" s="124"/>
      <c r="G3" s="124"/>
      <c r="H3" s="124"/>
      <c r="I3" s="124"/>
      <c r="J3" s="124" t="s">
        <v>23</v>
      </c>
      <c r="K3" s="124"/>
      <c r="L3" s="124"/>
      <c r="M3" s="124"/>
      <c r="N3" s="124"/>
      <c r="O3" s="124" t="s">
        <v>24</v>
      </c>
      <c r="P3" s="124"/>
      <c r="Q3" s="124"/>
      <c r="R3" s="124"/>
      <c r="S3" s="124"/>
      <c r="T3" s="124" t="s">
        <v>25</v>
      </c>
      <c r="U3" s="124"/>
      <c r="V3" s="124"/>
      <c r="W3" s="124"/>
      <c r="X3" s="124"/>
      <c r="Y3" s="124" t="s">
        <v>26</v>
      </c>
      <c r="Z3" s="124"/>
      <c r="AA3" s="124"/>
      <c r="AB3" s="124"/>
      <c r="AC3" s="124"/>
      <c r="AF3" s="39"/>
      <c r="AG3" s="39"/>
      <c r="AH3" s="124" t="s">
        <v>22</v>
      </c>
      <c r="AI3" s="124"/>
      <c r="AJ3" s="124"/>
      <c r="AK3" s="124"/>
      <c r="AL3" s="124"/>
      <c r="AM3" s="124" t="s">
        <v>23</v>
      </c>
      <c r="AN3" s="124"/>
      <c r="AO3" s="124"/>
      <c r="AP3" s="124"/>
      <c r="AQ3" s="124"/>
      <c r="AR3" s="124" t="s">
        <v>24</v>
      </c>
      <c r="AS3" s="124"/>
      <c r="AT3" s="124"/>
      <c r="AU3" s="124"/>
      <c r="AV3" s="124"/>
      <c r="AW3" s="124" t="s">
        <v>25</v>
      </c>
      <c r="AX3" s="124"/>
      <c r="AY3" s="124"/>
      <c r="AZ3" s="124"/>
      <c r="BA3" s="124"/>
      <c r="BB3" s="124" t="s">
        <v>26</v>
      </c>
      <c r="BC3" s="124"/>
      <c r="BD3" s="124"/>
      <c r="BE3" s="124"/>
      <c r="BF3" s="124"/>
    </row>
    <row r="4" spans="1:59" s="44" customFormat="1" ht="21" customHeight="1">
      <c r="A4" s="41" t="s">
        <v>31</v>
      </c>
      <c r="B4" s="41" t="s">
        <v>32</v>
      </c>
      <c r="C4" s="42" t="s">
        <v>33</v>
      </c>
      <c r="D4" s="42" t="s">
        <v>34</v>
      </c>
      <c r="E4" s="126" t="s">
        <v>28</v>
      </c>
      <c r="F4" s="126"/>
      <c r="G4" s="126"/>
      <c r="H4" s="126"/>
      <c r="I4" s="42" t="s">
        <v>27</v>
      </c>
      <c r="J4" s="126" t="s">
        <v>28</v>
      </c>
      <c r="K4" s="126"/>
      <c r="L4" s="126"/>
      <c r="M4" s="126"/>
      <c r="N4" s="42" t="s">
        <v>27</v>
      </c>
      <c r="O4" s="126" t="s">
        <v>28</v>
      </c>
      <c r="P4" s="126"/>
      <c r="Q4" s="126"/>
      <c r="R4" s="126"/>
      <c r="S4" s="42" t="s">
        <v>27</v>
      </c>
      <c r="T4" s="126" t="s">
        <v>28</v>
      </c>
      <c r="U4" s="126"/>
      <c r="V4" s="126"/>
      <c r="W4" s="126"/>
      <c r="X4" s="42" t="s">
        <v>27</v>
      </c>
      <c r="Y4" s="126" t="s">
        <v>28</v>
      </c>
      <c r="Z4" s="126"/>
      <c r="AA4" s="126"/>
      <c r="AB4" s="126"/>
      <c r="AC4" s="42" t="s">
        <v>27</v>
      </c>
      <c r="AD4" s="43"/>
      <c r="AE4" s="41" t="s">
        <v>32</v>
      </c>
      <c r="AF4" s="42" t="s">
        <v>34</v>
      </c>
      <c r="AG4" s="42" t="s">
        <v>33</v>
      </c>
      <c r="AH4" s="126" t="s">
        <v>28</v>
      </c>
      <c r="AI4" s="126"/>
      <c r="AJ4" s="126"/>
      <c r="AK4" s="126"/>
      <c r="AL4" s="42" t="s">
        <v>27</v>
      </c>
      <c r="AM4" s="126" t="s">
        <v>28</v>
      </c>
      <c r="AN4" s="126"/>
      <c r="AO4" s="126"/>
      <c r="AP4" s="126"/>
      <c r="AQ4" s="42" t="s">
        <v>27</v>
      </c>
      <c r="AR4" s="126" t="s">
        <v>28</v>
      </c>
      <c r="AS4" s="126"/>
      <c r="AT4" s="126"/>
      <c r="AU4" s="126"/>
      <c r="AV4" s="42" t="s">
        <v>27</v>
      </c>
      <c r="AW4" s="126" t="s">
        <v>28</v>
      </c>
      <c r="AX4" s="126"/>
      <c r="AY4" s="126"/>
      <c r="AZ4" s="126"/>
      <c r="BA4" s="42" t="s">
        <v>27</v>
      </c>
      <c r="BB4" s="126" t="s">
        <v>28</v>
      </c>
      <c r="BC4" s="126"/>
      <c r="BD4" s="126"/>
      <c r="BE4" s="126"/>
      <c r="BF4" s="42" t="s">
        <v>27</v>
      </c>
      <c r="BG4" s="43"/>
    </row>
    <row r="5" spans="1:58" ht="9">
      <c r="A5" s="45" t="s">
        <v>30</v>
      </c>
      <c r="B5" s="45" t="str">
        <f>'Classement séries'!D7</f>
        <v>Gaelle LOZAC'H (Trégor Sarbacane)</v>
      </c>
      <c r="C5" s="46">
        <v>1</v>
      </c>
      <c r="D5" s="47">
        <f>SUM(H5,M5,R5,W5,AB5)</f>
        <v>0</v>
      </c>
      <c r="E5" s="45"/>
      <c r="F5" s="45"/>
      <c r="G5" s="45"/>
      <c r="H5" s="48">
        <f>SUM(E5:G5)</f>
        <v>0</v>
      </c>
      <c r="I5" s="49">
        <f>IF(H5&gt;H6,1,0)</f>
        <v>0</v>
      </c>
      <c r="J5" s="45"/>
      <c r="K5" s="45"/>
      <c r="L5" s="45"/>
      <c r="M5" s="48">
        <f>SUM(J5:L5)</f>
        <v>0</v>
      </c>
      <c r="N5" s="49">
        <f>IF(M5&gt;M6,1,0)</f>
        <v>0</v>
      </c>
      <c r="O5" s="45"/>
      <c r="P5" s="45"/>
      <c r="Q5" s="45"/>
      <c r="R5" s="48">
        <f>SUM(O5:Q5)</f>
        <v>0</v>
      </c>
      <c r="S5" s="49">
        <f>IF(R5&gt;R6,1,0)</f>
        <v>0</v>
      </c>
      <c r="T5" s="45"/>
      <c r="U5" s="45"/>
      <c r="V5" s="45"/>
      <c r="W5" s="48">
        <f>SUM(T5:V5)</f>
        <v>0</v>
      </c>
      <c r="X5" s="49">
        <f>IF(W5&gt;W6,1,0)</f>
        <v>0</v>
      </c>
      <c r="Y5" s="45"/>
      <c r="Z5" s="45"/>
      <c r="AA5" s="45"/>
      <c r="AB5" s="48">
        <f>SUM(Y5:AA5)</f>
        <v>0</v>
      </c>
      <c r="AC5" s="49">
        <f>IF(AB5&gt;AB6,1,0)</f>
        <v>0</v>
      </c>
      <c r="AE5" s="45" t="str">
        <f>IF(C5&gt;C6,B5,IF(C6&gt;C5,B6))</f>
        <v>Gaelle LOZAC'H (Trégor Sarbacane)</v>
      </c>
      <c r="AF5" s="47">
        <f>SUM(AK5,AP5,AU5,AZ5,BE5)</f>
        <v>0</v>
      </c>
      <c r="AG5" s="46">
        <v>1</v>
      </c>
      <c r="AH5" s="45"/>
      <c r="AI5" s="45"/>
      <c r="AJ5" s="45"/>
      <c r="AK5" s="48">
        <f>SUM(AH5:AJ5)</f>
        <v>0</v>
      </c>
      <c r="AL5" s="49">
        <f>IF(AK5&gt;AK6,1,0)</f>
        <v>0</v>
      </c>
      <c r="AM5" s="45"/>
      <c r="AN5" s="45"/>
      <c r="AO5" s="45"/>
      <c r="AP5" s="48">
        <f>SUM(AM5:AO5)</f>
        <v>0</v>
      </c>
      <c r="AQ5" s="49">
        <f>IF(AP5&gt;AP6,1,0)</f>
        <v>0</v>
      </c>
      <c r="AR5" s="45"/>
      <c r="AS5" s="45"/>
      <c r="AT5" s="45"/>
      <c r="AU5" s="48">
        <f>SUM(AR5:AT5)</f>
        <v>0</v>
      </c>
      <c r="AV5" s="49">
        <f>IF(AU5&gt;AU6,1,0)</f>
        <v>0</v>
      </c>
      <c r="AW5" s="45"/>
      <c r="AX5" s="45"/>
      <c r="AY5" s="45"/>
      <c r="AZ5" s="48">
        <f>SUM(AW5:AY5)</f>
        <v>0</v>
      </c>
      <c r="BA5" s="49">
        <f>IF(AZ5&gt;AZ6,1,0)</f>
        <v>0</v>
      </c>
      <c r="BB5" s="45"/>
      <c r="BC5" s="45"/>
      <c r="BD5" s="45"/>
      <c r="BE5" s="48">
        <f>SUM(BB5:BD5)</f>
        <v>0</v>
      </c>
      <c r="BF5" s="49">
        <f>IF(BE5&gt;BE6,1,0)</f>
        <v>0</v>
      </c>
    </row>
    <row r="6" spans="1:58" ht="9">
      <c r="A6" s="45" t="s">
        <v>29</v>
      </c>
      <c r="B6" s="45" t="str">
        <f>'Classement séries'!D18</f>
        <v> ()</v>
      </c>
      <c r="C6" s="46">
        <f>SUM(I6,N6,S6,X6,AC6)</f>
        <v>0</v>
      </c>
      <c r="D6" s="47">
        <f>SUM(H6,M6,R6,W6,AB6)</f>
        <v>0</v>
      </c>
      <c r="E6" s="45"/>
      <c r="F6" s="45"/>
      <c r="G6" s="45"/>
      <c r="H6" s="48">
        <f>SUM(E6:G6)</f>
        <v>0</v>
      </c>
      <c r="I6" s="49">
        <f>IF(H6&gt;H5,1,0)</f>
        <v>0</v>
      </c>
      <c r="J6" s="45"/>
      <c r="K6" s="45"/>
      <c r="L6" s="45"/>
      <c r="M6" s="48">
        <f>SUM(J6:L6)</f>
        <v>0</v>
      </c>
      <c r="N6" s="49">
        <f>IF(M6&gt;M5,1,0)</f>
        <v>0</v>
      </c>
      <c r="O6" s="45"/>
      <c r="P6" s="45"/>
      <c r="Q6" s="45"/>
      <c r="R6" s="48">
        <f>SUM(O6:Q6)</f>
        <v>0</v>
      </c>
      <c r="S6" s="49">
        <f>IF(R6&gt;R5,1,0)</f>
        <v>0</v>
      </c>
      <c r="T6" s="45"/>
      <c r="U6" s="45"/>
      <c r="V6" s="45"/>
      <c r="W6" s="48">
        <f>SUM(T6:V6)</f>
        <v>0</v>
      </c>
      <c r="X6" s="49">
        <f>IF(W6&gt;W5,1,0)</f>
        <v>0</v>
      </c>
      <c r="Y6" s="45"/>
      <c r="Z6" s="45"/>
      <c r="AA6" s="45"/>
      <c r="AB6" s="48">
        <f>SUM(Y6:AA6)</f>
        <v>0</v>
      </c>
      <c r="AC6" s="49">
        <f>IF(AB6&gt;AB5,1,0)</f>
        <v>0</v>
      </c>
      <c r="AE6" s="45" t="b">
        <f>IF(C10&gt;C11,B10,IF(C11&gt;C10,B11))</f>
        <v>0</v>
      </c>
      <c r="AF6" s="47">
        <f>SUM(AK6,AP6,AU6,AZ6,BE6)</f>
        <v>0</v>
      </c>
      <c r="AG6" s="46">
        <f>SUM(AL6,AQ6,AV6,BA6,BF6)</f>
        <v>0</v>
      </c>
      <c r="AH6" s="45"/>
      <c r="AI6" s="45"/>
      <c r="AJ6" s="45"/>
      <c r="AK6" s="48">
        <f>SUM(AH6:AJ6)</f>
        <v>0</v>
      </c>
      <c r="AL6" s="49">
        <f>IF(AK6&gt;AK5,1,0)</f>
        <v>0</v>
      </c>
      <c r="AM6" s="45"/>
      <c r="AN6" s="45"/>
      <c r="AO6" s="45"/>
      <c r="AP6" s="48">
        <f>SUM(AM6:AO6)</f>
        <v>0</v>
      </c>
      <c r="AQ6" s="49">
        <f>IF(AP6&gt;AP5,1,0)</f>
        <v>0</v>
      </c>
      <c r="AR6" s="45"/>
      <c r="AS6" s="45"/>
      <c r="AT6" s="45"/>
      <c r="AU6" s="48">
        <f>SUM(AR6:AT6)</f>
        <v>0</v>
      </c>
      <c r="AV6" s="49">
        <f>IF(AU6&gt;AU5,1,0)</f>
        <v>0</v>
      </c>
      <c r="AW6" s="45"/>
      <c r="AX6" s="45"/>
      <c r="AY6" s="45"/>
      <c r="AZ6" s="48">
        <f>SUM(AW6:AY6)</f>
        <v>0</v>
      </c>
      <c r="BA6" s="49">
        <f>IF(AZ6&gt;AZ5,1,0)</f>
        <v>0</v>
      </c>
      <c r="BB6" s="45"/>
      <c r="BC6" s="45"/>
      <c r="BD6" s="45"/>
      <c r="BE6" s="48">
        <f>SUM(BB6:BD6)</f>
        <v>0</v>
      </c>
      <c r="BF6" s="49">
        <f>IF(BE6&gt;BE5,1,0)</f>
        <v>0</v>
      </c>
    </row>
    <row r="7" spans="3:38" s="38" customFormat="1" ht="9">
      <c r="C7" s="39"/>
      <c r="D7" s="39"/>
      <c r="I7" s="39"/>
      <c r="AF7" s="51"/>
      <c r="AG7" s="39"/>
      <c r="AL7" s="39"/>
    </row>
    <row r="8" spans="3:58" s="38" customFormat="1" ht="9">
      <c r="C8" s="39"/>
      <c r="D8" s="39"/>
      <c r="E8" s="124" t="s">
        <v>22</v>
      </c>
      <c r="F8" s="124"/>
      <c r="G8" s="124"/>
      <c r="H8" s="124"/>
      <c r="I8" s="124"/>
      <c r="J8" s="124" t="s">
        <v>23</v>
      </c>
      <c r="K8" s="124"/>
      <c r="L8" s="124"/>
      <c r="M8" s="124"/>
      <c r="N8" s="124"/>
      <c r="O8" s="124" t="s">
        <v>24</v>
      </c>
      <c r="P8" s="124"/>
      <c r="Q8" s="124"/>
      <c r="R8" s="124"/>
      <c r="S8" s="124"/>
      <c r="T8" s="124" t="s">
        <v>25</v>
      </c>
      <c r="U8" s="124"/>
      <c r="V8" s="124"/>
      <c r="W8" s="124"/>
      <c r="X8" s="124"/>
      <c r="Y8" s="124" t="s">
        <v>26</v>
      </c>
      <c r="Z8" s="124"/>
      <c r="AA8" s="124"/>
      <c r="AB8" s="124"/>
      <c r="AC8" s="124"/>
      <c r="AF8" s="51"/>
      <c r="AG8" s="39"/>
      <c r="AH8" s="124" t="s">
        <v>22</v>
      </c>
      <c r="AI8" s="124"/>
      <c r="AJ8" s="124"/>
      <c r="AK8" s="124"/>
      <c r="AL8" s="124"/>
      <c r="AM8" s="124" t="s">
        <v>23</v>
      </c>
      <c r="AN8" s="124"/>
      <c r="AO8" s="124"/>
      <c r="AP8" s="124"/>
      <c r="AQ8" s="124"/>
      <c r="AR8" s="124" t="s">
        <v>24</v>
      </c>
      <c r="AS8" s="124"/>
      <c r="AT8" s="124"/>
      <c r="AU8" s="124"/>
      <c r="AV8" s="124"/>
      <c r="AW8" s="124" t="s">
        <v>25</v>
      </c>
      <c r="AX8" s="124"/>
      <c r="AY8" s="124"/>
      <c r="AZ8" s="124"/>
      <c r="BA8" s="124"/>
      <c r="BB8" s="124" t="s">
        <v>26</v>
      </c>
      <c r="BC8" s="124"/>
      <c r="BD8" s="124"/>
      <c r="BE8" s="124"/>
      <c r="BF8" s="124"/>
    </row>
    <row r="9" spans="1:58" s="38" customFormat="1" ht="18">
      <c r="A9" s="52" t="s">
        <v>31</v>
      </c>
      <c r="B9" s="52" t="s">
        <v>32</v>
      </c>
      <c r="C9" s="53" t="s">
        <v>33</v>
      </c>
      <c r="D9" s="53" t="s">
        <v>34</v>
      </c>
      <c r="E9" s="122" t="s">
        <v>28</v>
      </c>
      <c r="F9" s="122"/>
      <c r="G9" s="122"/>
      <c r="H9" s="122"/>
      <c r="I9" s="53" t="s">
        <v>27</v>
      </c>
      <c r="J9" s="122" t="s">
        <v>28</v>
      </c>
      <c r="K9" s="122"/>
      <c r="L9" s="122"/>
      <c r="M9" s="122"/>
      <c r="N9" s="53" t="s">
        <v>27</v>
      </c>
      <c r="O9" s="122" t="s">
        <v>28</v>
      </c>
      <c r="P9" s="122"/>
      <c r="Q9" s="122"/>
      <c r="R9" s="122"/>
      <c r="S9" s="53" t="s">
        <v>27</v>
      </c>
      <c r="T9" s="122" t="s">
        <v>28</v>
      </c>
      <c r="U9" s="122"/>
      <c r="V9" s="122"/>
      <c r="W9" s="122"/>
      <c r="X9" s="53" t="s">
        <v>27</v>
      </c>
      <c r="Y9" s="122" t="s">
        <v>28</v>
      </c>
      <c r="Z9" s="122"/>
      <c r="AA9" s="122"/>
      <c r="AB9" s="122"/>
      <c r="AC9" s="53" t="s">
        <v>27</v>
      </c>
      <c r="AE9" s="52" t="s">
        <v>32</v>
      </c>
      <c r="AF9" s="53" t="s">
        <v>34</v>
      </c>
      <c r="AG9" s="53" t="s">
        <v>33</v>
      </c>
      <c r="AH9" s="122" t="s">
        <v>28</v>
      </c>
      <c r="AI9" s="122"/>
      <c r="AJ9" s="122"/>
      <c r="AK9" s="122"/>
      <c r="AL9" s="53" t="s">
        <v>27</v>
      </c>
      <c r="AM9" s="122" t="s">
        <v>28</v>
      </c>
      <c r="AN9" s="122"/>
      <c r="AO9" s="122"/>
      <c r="AP9" s="122"/>
      <c r="AQ9" s="53" t="s">
        <v>27</v>
      </c>
      <c r="AR9" s="122" t="s">
        <v>28</v>
      </c>
      <c r="AS9" s="122"/>
      <c r="AT9" s="122"/>
      <c r="AU9" s="122"/>
      <c r="AV9" s="53" t="s">
        <v>27</v>
      </c>
      <c r="AW9" s="122" t="s">
        <v>28</v>
      </c>
      <c r="AX9" s="122"/>
      <c r="AY9" s="122"/>
      <c r="AZ9" s="122"/>
      <c r="BA9" s="53" t="s">
        <v>27</v>
      </c>
      <c r="BB9" s="122" t="s">
        <v>28</v>
      </c>
      <c r="BC9" s="122"/>
      <c r="BD9" s="122"/>
      <c r="BE9" s="122"/>
      <c r="BF9" s="53" t="s">
        <v>27</v>
      </c>
    </row>
    <row r="10" spans="1:58" s="38" customFormat="1" ht="9">
      <c r="A10" s="54" t="s">
        <v>55</v>
      </c>
      <c r="B10" s="54" t="str">
        <f>'Classement séries'!D12</f>
        <v>Axel LE CAM (Trégor Sarbacane)</v>
      </c>
      <c r="C10" s="55">
        <v>0</v>
      </c>
      <c r="D10" s="56">
        <f>SUM(H10,M10,R10,W10,AB10)</f>
        <v>0</v>
      </c>
      <c r="E10" s="54"/>
      <c r="F10" s="54"/>
      <c r="G10" s="54"/>
      <c r="H10" s="57">
        <f>SUM(E10:G10)</f>
        <v>0</v>
      </c>
      <c r="I10" s="40">
        <f>IF(H10&gt;H11,1,0)</f>
        <v>0</v>
      </c>
      <c r="J10" s="54"/>
      <c r="K10" s="54"/>
      <c r="L10" s="54"/>
      <c r="M10" s="57">
        <f>SUM(J10:L10)</f>
        <v>0</v>
      </c>
      <c r="N10" s="40">
        <f>IF(M10&gt;M11,1,0)</f>
        <v>0</v>
      </c>
      <c r="O10" s="54"/>
      <c r="P10" s="54"/>
      <c r="Q10" s="54"/>
      <c r="R10" s="57">
        <f>SUM(O10:Q10)</f>
        <v>0</v>
      </c>
      <c r="S10" s="40">
        <f>IF(R10&gt;R11,1,0)</f>
        <v>0</v>
      </c>
      <c r="T10" s="54"/>
      <c r="U10" s="54"/>
      <c r="V10" s="54"/>
      <c r="W10" s="57">
        <f>SUM(T10:V10)</f>
        <v>0</v>
      </c>
      <c r="X10" s="40">
        <f>IF(W10&gt;W11,1,0)</f>
        <v>0</v>
      </c>
      <c r="Y10" s="54"/>
      <c r="Z10" s="54"/>
      <c r="AA10" s="54"/>
      <c r="AB10" s="57">
        <f>SUM(Y10:AA10)</f>
        <v>0</v>
      </c>
      <c r="AC10" s="40">
        <f>IF(AB10&gt;AB11,1,0)</f>
        <v>0</v>
      </c>
      <c r="AE10" s="114" t="s">
        <v>96</v>
      </c>
      <c r="AF10" s="56">
        <f>SUM(AK10,AP10,AU10,AZ10,BE10)</f>
        <v>97</v>
      </c>
      <c r="AG10" s="55">
        <f>SUM(AL10,AQ10,AV10,BA10,BF10)</f>
        <v>3</v>
      </c>
      <c r="AH10" s="54">
        <v>7</v>
      </c>
      <c r="AI10" s="54">
        <v>9</v>
      </c>
      <c r="AJ10" s="54">
        <v>0</v>
      </c>
      <c r="AK10" s="57">
        <f>SUM(AH10:AJ10)</f>
        <v>16</v>
      </c>
      <c r="AL10" s="40">
        <f>IF(AK10&gt;AK11,1,0)</f>
        <v>0</v>
      </c>
      <c r="AM10" s="54">
        <v>6</v>
      </c>
      <c r="AN10" s="54">
        <v>6</v>
      </c>
      <c r="AO10" s="54">
        <v>0</v>
      </c>
      <c r="AP10" s="57">
        <f>SUM(AM10:AO10)</f>
        <v>12</v>
      </c>
      <c r="AQ10" s="40">
        <f>IF(AP10&gt;AP11,1,0)</f>
        <v>0</v>
      </c>
      <c r="AR10" s="54">
        <v>7</v>
      </c>
      <c r="AS10" s="54">
        <v>8</v>
      </c>
      <c r="AT10" s="54">
        <v>8</v>
      </c>
      <c r="AU10" s="57">
        <f>SUM(AR10:AT10)</f>
        <v>23</v>
      </c>
      <c r="AV10" s="40">
        <f>IF(AU10&gt;AU11,1,0)</f>
        <v>1</v>
      </c>
      <c r="AW10" s="54">
        <v>9</v>
      </c>
      <c r="AX10" s="54">
        <v>10</v>
      </c>
      <c r="AY10" s="54">
        <v>8</v>
      </c>
      <c r="AZ10" s="57">
        <f>SUM(AW10:AY10)</f>
        <v>27</v>
      </c>
      <c r="BA10" s="40">
        <f>IF(AZ10&gt;AZ11,1,0)</f>
        <v>1</v>
      </c>
      <c r="BB10" s="54">
        <v>6</v>
      </c>
      <c r="BC10" s="54">
        <v>7</v>
      </c>
      <c r="BD10" s="54">
        <v>6</v>
      </c>
      <c r="BE10" s="57">
        <f>SUM(BB10:BD10)</f>
        <v>19</v>
      </c>
      <c r="BF10" s="40">
        <f>IF(BE10&gt;BE11,1,0)</f>
        <v>1</v>
      </c>
    </row>
    <row r="11" spans="1:58" s="38" customFormat="1" ht="9">
      <c r="A11" s="54" t="s">
        <v>56</v>
      </c>
      <c r="B11" s="54" t="str">
        <f>'Classement séries'!D13</f>
        <v>Nadia LE CUN (SBH)</v>
      </c>
      <c r="C11" s="55">
        <f>SUM(I11,N11,S11,X11,AC11)</f>
        <v>0</v>
      </c>
      <c r="D11" s="56">
        <f>SUM(H11,M11,R11,W11,AB11)</f>
        <v>0</v>
      </c>
      <c r="E11" s="54"/>
      <c r="F11" s="54"/>
      <c r="G11" s="54"/>
      <c r="H11" s="57">
        <f>SUM(E11:G11)</f>
        <v>0</v>
      </c>
      <c r="I11" s="40">
        <f>IF(H11&gt;H10,1,0)</f>
        <v>0</v>
      </c>
      <c r="J11" s="54"/>
      <c r="K11" s="54"/>
      <c r="L11" s="54"/>
      <c r="M11" s="57">
        <f>SUM(J11:L11)</f>
        <v>0</v>
      </c>
      <c r="N11" s="40">
        <f>IF(M11&gt;M10,1,0)</f>
        <v>0</v>
      </c>
      <c r="O11" s="54"/>
      <c r="P11" s="54"/>
      <c r="Q11" s="54"/>
      <c r="R11" s="57">
        <f>SUM(O11:Q11)</f>
        <v>0</v>
      </c>
      <c r="S11" s="40">
        <f>IF(R11&gt;R10,1,0)</f>
        <v>0</v>
      </c>
      <c r="T11" s="54"/>
      <c r="U11" s="54"/>
      <c r="V11" s="54"/>
      <c r="W11" s="57">
        <f>SUM(T11:V11)</f>
        <v>0</v>
      </c>
      <c r="X11" s="40">
        <f>IF(W11&gt;W10,1,0)</f>
        <v>0</v>
      </c>
      <c r="Y11" s="54"/>
      <c r="Z11" s="54"/>
      <c r="AA11" s="54"/>
      <c r="AB11" s="57">
        <f>SUM(Y11:AA11)</f>
        <v>0</v>
      </c>
      <c r="AC11" s="40">
        <f>IF(AB11&gt;AB10,1,0)</f>
        <v>0</v>
      </c>
      <c r="AE11" s="54" t="str">
        <f>IF(C20&gt;C21,B20,IF(C21&gt;C20,B21))</f>
        <v>Nadia LE CUN (SBH)</v>
      </c>
      <c r="AF11" s="56">
        <f>SUM(AK11,AP11,AU11,AZ11,BE11)</f>
        <v>81</v>
      </c>
      <c r="AG11" s="55">
        <f>SUM(AL11,AQ11,AV11,BA11,BF11)</f>
        <v>2</v>
      </c>
      <c r="AH11" s="54">
        <v>8</v>
      </c>
      <c r="AI11" s="54">
        <v>8</v>
      </c>
      <c r="AJ11" s="54">
        <v>9</v>
      </c>
      <c r="AK11" s="57">
        <f>SUM(AH11:AJ11)</f>
        <v>25</v>
      </c>
      <c r="AL11" s="40">
        <f>IF(AK11&gt;AK10,1,0)</f>
        <v>1</v>
      </c>
      <c r="AM11" s="54">
        <v>8</v>
      </c>
      <c r="AN11" s="54">
        <v>8</v>
      </c>
      <c r="AO11" s="54">
        <v>0</v>
      </c>
      <c r="AP11" s="57">
        <f>SUM(AM11:AO11)</f>
        <v>16</v>
      </c>
      <c r="AQ11" s="40">
        <f>IF(AP11&gt;AP10,1,0)</f>
        <v>1</v>
      </c>
      <c r="AR11" s="54">
        <v>6</v>
      </c>
      <c r="AS11" s="54">
        <v>6</v>
      </c>
      <c r="AT11" s="54">
        <v>6</v>
      </c>
      <c r="AU11" s="57">
        <f>SUM(AR11:AT11)</f>
        <v>18</v>
      </c>
      <c r="AV11" s="40">
        <f>IF(AU11&gt;AU10,1,0)</f>
        <v>0</v>
      </c>
      <c r="AW11" s="54">
        <v>0</v>
      </c>
      <c r="AX11" s="54">
        <v>0</v>
      </c>
      <c r="AY11" s="54">
        <v>6</v>
      </c>
      <c r="AZ11" s="57">
        <f>SUM(AW11:AY11)</f>
        <v>6</v>
      </c>
      <c r="BA11" s="40">
        <f>IF(AZ11&gt;AZ10,1,0)</f>
        <v>0</v>
      </c>
      <c r="BB11" s="54">
        <v>8</v>
      </c>
      <c r="BC11" s="54">
        <v>8</v>
      </c>
      <c r="BD11" s="54">
        <v>0</v>
      </c>
      <c r="BE11" s="57">
        <f>SUM(BB11:BD11)</f>
        <v>16</v>
      </c>
      <c r="BF11" s="40">
        <f>IF(BE11&gt;BE10,1,0)</f>
        <v>0</v>
      </c>
    </row>
    <row r="12" spans="3:38" s="38" customFormat="1" ht="9">
      <c r="C12" s="39"/>
      <c r="D12" s="39"/>
      <c r="I12" s="39"/>
      <c r="AF12" s="51"/>
      <c r="AG12" s="39"/>
      <c r="AL12" s="39"/>
    </row>
    <row r="13" spans="3:58" s="38" customFormat="1" ht="9">
      <c r="C13" s="39"/>
      <c r="D13" s="39"/>
      <c r="E13" s="124" t="s">
        <v>22</v>
      </c>
      <c r="F13" s="124"/>
      <c r="G13" s="124"/>
      <c r="H13" s="124"/>
      <c r="I13" s="124"/>
      <c r="J13" s="124" t="s">
        <v>23</v>
      </c>
      <c r="K13" s="124"/>
      <c r="L13" s="124"/>
      <c r="M13" s="124"/>
      <c r="N13" s="124"/>
      <c r="O13" s="124" t="s">
        <v>24</v>
      </c>
      <c r="P13" s="124"/>
      <c r="Q13" s="124"/>
      <c r="R13" s="124"/>
      <c r="S13" s="124"/>
      <c r="T13" s="124" t="s">
        <v>25</v>
      </c>
      <c r="U13" s="124"/>
      <c r="V13" s="124"/>
      <c r="W13" s="124"/>
      <c r="X13" s="124"/>
      <c r="Y13" s="124" t="s">
        <v>26</v>
      </c>
      <c r="Z13" s="124"/>
      <c r="AA13" s="124"/>
      <c r="AB13" s="124"/>
      <c r="AC13" s="124"/>
      <c r="AF13" s="51"/>
      <c r="AG13" s="39"/>
      <c r="AH13" s="124" t="s">
        <v>22</v>
      </c>
      <c r="AI13" s="124"/>
      <c r="AJ13" s="124"/>
      <c r="AK13" s="124"/>
      <c r="AL13" s="124"/>
      <c r="AM13" s="124" t="s">
        <v>23</v>
      </c>
      <c r="AN13" s="124"/>
      <c r="AO13" s="124"/>
      <c r="AP13" s="124"/>
      <c r="AQ13" s="124"/>
      <c r="AR13" s="124" t="s">
        <v>24</v>
      </c>
      <c r="AS13" s="124"/>
      <c r="AT13" s="124"/>
      <c r="AU13" s="124"/>
      <c r="AV13" s="124"/>
      <c r="AW13" s="124" t="s">
        <v>25</v>
      </c>
      <c r="AX13" s="124"/>
      <c r="AY13" s="124"/>
      <c r="AZ13" s="124"/>
      <c r="BA13" s="124"/>
      <c r="BB13" s="124" t="s">
        <v>26</v>
      </c>
      <c r="BC13" s="124"/>
      <c r="BD13" s="124"/>
      <c r="BE13" s="124"/>
      <c r="BF13" s="124"/>
    </row>
    <row r="14" spans="1:58" s="38" customFormat="1" ht="18">
      <c r="A14" s="52" t="s">
        <v>31</v>
      </c>
      <c r="B14" s="52" t="s">
        <v>32</v>
      </c>
      <c r="C14" s="53" t="s">
        <v>33</v>
      </c>
      <c r="D14" s="53" t="s">
        <v>34</v>
      </c>
      <c r="E14" s="122" t="s">
        <v>28</v>
      </c>
      <c r="F14" s="122"/>
      <c r="G14" s="122"/>
      <c r="H14" s="122"/>
      <c r="I14" s="53" t="s">
        <v>27</v>
      </c>
      <c r="J14" s="122" t="s">
        <v>28</v>
      </c>
      <c r="K14" s="122"/>
      <c r="L14" s="122"/>
      <c r="M14" s="122"/>
      <c r="N14" s="53" t="s">
        <v>27</v>
      </c>
      <c r="O14" s="122" t="s">
        <v>28</v>
      </c>
      <c r="P14" s="122"/>
      <c r="Q14" s="122"/>
      <c r="R14" s="122"/>
      <c r="S14" s="53" t="s">
        <v>27</v>
      </c>
      <c r="T14" s="122" t="s">
        <v>28</v>
      </c>
      <c r="U14" s="122"/>
      <c r="V14" s="122"/>
      <c r="W14" s="122"/>
      <c r="X14" s="53" t="s">
        <v>27</v>
      </c>
      <c r="Y14" s="122" t="s">
        <v>28</v>
      </c>
      <c r="Z14" s="122"/>
      <c r="AA14" s="122"/>
      <c r="AB14" s="122"/>
      <c r="AC14" s="53" t="s">
        <v>27</v>
      </c>
      <c r="AE14" s="52" t="s">
        <v>32</v>
      </c>
      <c r="AF14" s="53" t="s">
        <v>34</v>
      </c>
      <c r="AG14" s="53" t="s">
        <v>33</v>
      </c>
      <c r="AH14" s="122" t="s">
        <v>28</v>
      </c>
      <c r="AI14" s="122"/>
      <c r="AJ14" s="122"/>
      <c r="AK14" s="122"/>
      <c r="AL14" s="53" t="s">
        <v>27</v>
      </c>
      <c r="AM14" s="122" t="s">
        <v>28</v>
      </c>
      <c r="AN14" s="122"/>
      <c r="AO14" s="122"/>
      <c r="AP14" s="122"/>
      <c r="AQ14" s="53" t="s">
        <v>27</v>
      </c>
      <c r="AR14" s="122" t="s">
        <v>28</v>
      </c>
      <c r="AS14" s="122"/>
      <c r="AT14" s="122"/>
      <c r="AU14" s="122"/>
      <c r="AV14" s="53" t="s">
        <v>27</v>
      </c>
      <c r="AW14" s="122" t="s">
        <v>28</v>
      </c>
      <c r="AX14" s="122"/>
      <c r="AY14" s="122"/>
      <c r="AZ14" s="122"/>
      <c r="BA14" s="53" t="s">
        <v>27</v>
      </c>
      <c r="BB14" s="122" t="s">
        <v>28</v>
      </c>
      <c r="BC14" s="122"/>
      <c r="BD14" s="122"/>
      <c r="BE14" s="122"/>
      <c r="BF14" s="53" t="s">
        <v>27</v>
      </c>
    </row>
    <row r="15" spans="1:58" s="38" customFormat="1" ht="9">
      <c r="A15" s="54" t="s">
        <v>57</v>
      </c>
      <c r="B15" s="54" t="str">
        <f>'Classement séries'!D8</f>
        <v>Gaelle LOZAC'H (Trégor Sarbacane)</v>
      </c>
      <c r="C15" s="55">
        <f>SUM(I15,N15,S15,X15,AC15)</f>
        <v>0</v>
      </c>
      <c r="D15" s="56">
        <f>SUM(H15,M15,R15,W15,AB15)</f>
        <v>0</v>
      </c>
      <c r="E15" s="54"/>
      <c r="F15" s="54"/>
      <c r="G15" s="54"/>
      <c r="H15" s="57">
        <f>SUM(E15:G15)</f>
        <v>0</v>
      </c>
      <c r="I15" s="40">
        <f>IF(H15&gt;H16,1,0)</f>
        <v>0</v>
      </c>
      <c r="J15" s="54"/>
      <c r="K15" s="54"/>
      <c r="L15" s="54"/>
      <c r="M15" s="57">
        <f>SUM(J15:L15)</f>
        <v>0</v>
      </c>
      <c r="N15" s="40">
        <f>IF(M15&gt;M16,1,0)</f>
        <v>0</v>
      </c>
      <c r="O15" s="54"/>
      <c r="P15" s="54"/>
      <c r="Q15" s="54"/>
      <c r="R15" s="57">
        <f>SUM(O15:Q15)</f>
        <v>0</v>
      </c>
      <c r="S15" s="40">
        <f>IF(R15&gt;R16,1,0)</f>
        <v>0</v>
      </c>
      <c r="T15" s="54"/>
      <c r="U15" s="54"/>
      <c r="V15" s="54"/>
      <c r="W15" s="57">
        <f>SUM(T15:V15)</f>
        <v>0</v>
      </c>
      <c r="X15" s="40">
        <f>IF(W15&gt;W16,1,0)</f>
        <v>0</v>
      </c>
      <c r="Y15" s="54"/>
      <c r="Z15" s="54"/>
      <c r="AA15" s="54"/>
      <c r="AB15" s="57">
        <f>SUM(Y15:AA15)</f>
        <v>0</v>
      </c>
      <c r="AC15" s="40">
        <f>IF(AB15&gt;AB16,1,0)</f>
        <v>0</v>
      </c>
      <c r="AE15" s="54" t="str">
        <f>IF(C25&gt;C26,B25,IF(C26&gt;C25,B26))</f>
        <v>Patrick CULERIE (Trégor Sarbacane)</v>
      </c>
      <c r="AF15" s="56">
        <f>SUM(AK15,AP15,AU15,AZ15,BE15)</f>
        <v>71</v>
      </c>
      <c r="AG15" s="55">
        <f>SUM(AL15,AQ15,AV15,BA15,BF15)</f>
        <v>3</v>
      </c>
      <c r="AH15" s="54">
        <v>9</v>
      </c>
      <c r="AI15" s="54">
        <v>8</v>
      </c>
      <c r="AJ15" s="54">
        <v>10</v>
      </c>
      <c r="AK15" s="57">
        <f>SUM(AH15:AJ15)</f>
        <v>27</v>
      </c>
      <c r="AL15" s="40">
        <f>IF(AK15&gt;AK16,1,0)</f>
        <v>1</v>
      </c>
      <c r="AM15" s="54">
        <v>7</v>
      </c>
      <c r="AN15" s="54">
        <v>8</v>
      </c>
      <c r="AO15" s="54">
        <v>5</v>
      </c>
      <c r="AP15" s="57">
        <f>SUM(AM15:AO15)</f>
        <v>20</v>
      </c>
      <c r="AQ15" s="40">
        <f>IF(AP15&gt;AP16,1,0)</f>
        <v>1</v>
      </c>
      <c r="AR15" s="54">
        <v>7</v>
      </c>
      <c r="AS15" s="54">
        <v>7</v>
      </c>
      <c r="AT15" s="54">
        <v>10</v>
      </c>
      <c r="AU15" s="57">
        <f>SUM(AR15:AT15)</f>
        <v>24</v>
      </c>
      <c r="AV15" s="40">
        <f>IF(AU15&gt;AU16,1,0)</f>
        <v>1</v>
      </c>
      <c r="AW15" s="54"/>
      <c r="AX15" s="54"/>
      <c r="AY15" s="54"/>
      <c r="AZ15" s="57">
        <f>SUM(AW15:AY15)</f>
        <v>0</v>
      </c>
      <c r="BA15" s="40">
        <f>IF(AZ15&gt;AZ16,1,0)</f>
        <v>0</v>
      </c>
      <c r="BB15" s="54"/>
      <c r="BC15" s="54"/>
      <c r="BD15" s="54"/>
      <c r="BE15" s="57">
        <f>SUM(BB15:BD15)</f>
        <v>0</v>
      </c>
      <c r="BF15" s="40">
        <f>IF(BE15&gt;BE16,1,0)</f>
        <v>0</v>
      </c>
    </row>
    <row r="16" spans="1:58" s="38" customFormat="1" ht="9">
      <c r="A16" s="54" t="s">
        <v>58</v>
      </c>
      <c r="B16" s="54" t="str">
        <f>'Classement séries'!D17</f>
        <v> ()</v>
      </c>
      <c r="C16" s="55">
        <f>SUM(I16,N16,S16,X16,AC16)</f>
        <v>0</v>
      </c>
      <c r="D16" s="56">
        <f>SUM(H16,M16,R16,W16,AB16)</f>
        <v>0</v>
      </c>
      <c r="E16" s="54"/>
      <c r="F16" s="54"/>
      <c r="G16" s="54"/>
      <c r="H16" s="57">
        <f>SUM(E16:G16)</f>
        <v>0</v>
      </c>
      <c r="I16" s="40">
        <f>IF(H16&gt;H15,1,0)</f>
        <v>0</v>
      </c>
      <c r="J16" s="54"/>
      <c r="K16" s="54"/>
      <c r="L16" s="54"/>
      <c r="M16" s="57">
        <f>SUM(J16:L16)</f>
        <v>0</v>
      </c>
      <c r="N16" s="40">
        <f>IF(M16&gt;M15,1,0)</f>
        <v>0</v>
      </c>
      <c r="O16" s="54"/>
      <c r="P16" s="54"/>
      <c r="Q16" s="54"/>
      <c r="R16" s="57">
        <f>SUM(O16:Q16)</f>
        <v>0</v>
      </c>
      <c r="S16" s="40">
        <f>IF(R16&gt;R15,1,0)</f>
        <v>0</v>
      </c>
      <c r="T16" s="54"/>
      <c r="U16" s="54"/>
      <c r="V16" s="54"/>
      <c r="W16" s="57">
        <f>SUM(T16:V16)</f>
        <v>0</v>
      </c>
      <c r="X16" s="40">
        <f>IF(W16&gt;W15,1,0)</f>
        <v>0</v>
      </c>
      <c r="Y16" s="54"/>
      <c r="Z16" s="54"/>
      <c r="AA16" s="54"/>
      <c r="AB16" s="57">
        <f>SUM(Y16:AA16)</f>
        <v>0</v>
      </c>
      <c r="AC16" s="40">
        <f>IF(AB16&gt;AB15,1,0)</f>
        <v>0</v>
      </c>
      <c r="AE16" s="54" t="str">
        <f>IF(C30&gt;C31,B30,IF(C31&gt;C30,B31))</f>
        <v>André BOUGET (Trégor Sarbacane)</v>
      </c>
      <c r="AF16" s="56">
        <f>SUM(AK16,AP16,AU16,AZ16,BE16)</f>
        <v>23</v>
      </c>
      <c r="AG16" s="55">
        <f>SUM(AL16,AQ16,AV16,BA16,BF16)</f>
        <v>0</v>
      </c>
      <c r="AH16" s="54">
        <v>0</v>
      </c>
      <c r="AI16" s="54">
        <v>0</v>
      </c>
      <c r="AJ16" s="54">
        <v>8</v>
      </c>
      <c r="AK16" s="57">
        <f>SUM(AH16:AJ16)</f>
        <v>8</v>
      </c>
      <c r="AL16" s="40">
        <f>IF(AK16&gt;AK15,1,0)</f>
        <v>0</v>
      </c>
      <c r="AM16" s="54">
        <v>0</v>
      </c>
      <c r="AN16" s="54">
        <v>6</v>
      </c>
      <c r="AO16" s="54">
        <v>0</v>
      </c>
      <c r="AP16" s="57">
        <f>SUM(AM16:AO16)</f>
        <v>6</v>
      </c>
      <c r="AQ16" s="40">
        <f>IF(AP16&gt;AP15,1,0)</f>
        <v>0</v>
      </c>
      <c r="AR16" s="54">
        <v>0</v>
      </c>
      <c r="AS16" s="54">
        <v>9</v>
      </c>
      <c r="AT16" s="54">
        <v>0</v>
      </c>
      <c r="AU16" s="57">
        <f>SUM(AR16:AT16)</f>
        <v>9</v>
      </c>
      <c r="AV16" s="40">
        <f>IF(AU16&gt;AU15,1,0)</f>
        <v>0</v>
      </c>
      <c r="AW16" s="54"/>
      <c r="AX16" s="54"/>
      <c r="AY16" s="54"/>
      <c r="AZ16" s="57">
        <f>SUM(AW16:AY16)</f>
        <v>0</v>
      </c>
      <c r="BA16" s="40">
        <f>IF(AZ16&gt;AZ15,1,0)</f>
        <v>0</v>
      </c>
      <c r="BB16" s="54"/>
      <c r="BC16" s="54"/>
      <c r="BD16" s="54"/>
      <c r="BE16" s="57">
        <f>SUM(BB16:BD16)</f>
        <v>0</v>
      </c>
      <c r="BF16" s="40">
        <f>IF(BE16&gt;BE15,1,0)</f>
        <v>0</v>
      </c>
    </row>
    <row r="17" spans="3:32" s="38" customFormat="1" ht="9">
      <c r="C17" s="39"/>
      <c r="D17" s="39"/>
      <c r="I17" s="39"/>
      <c r="AF17" s="39"/>
    </row>
    <row r="18" spans="3:58" s="38" customFormat="1" ht="9">
      <c r="C18" s="39"/>
      <c r="D18" s="39"/>
      <c r="E18" s="124" t="s">
        <v>22</v>
      </c>
      <c r="F18" s="124"/>
      <c r="G18" s="124"/>
      <c r="H18" s="124"/>
      <c r="I18" s="124"/>
      <c r="J18" s="124" t="s">
        <v>23</v>
      </c>
      <c r="K18" s="124"/>
      <c r="L18" s="124"/>
      <c r="M18" s="124"/>
      <c r="N18" s="124"/>
      <c r="O18" s="124" t="s">
        <v>24</v>
      </c>
      <c r="P18" s="124"/>
      <c r="Q18" s="124"/>
      <c r="R18" s="124"/>
      <c r="S18" s="124"/>
      <c r="T18" s="124" t="s">
        <v>25</v>
      </c>
      <c r="U18" s="124"/>
      <c r="V18" s="124"/>
      <c r="W18" s="124"/>
      <c r="X18" s="124"/>
      <c r="Y18" s="124" t="s">
        <v>26</v>
      </c>
      <c r="Z18" s="124"/>
      <c r="AA18" s="124"/>
      <c r="AB18" s="124"/>
      <c r="AC18" s="124"/>
      <c r="AE18" s="123" t="s">
        <v>78</v>
      </c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</row>
    <row r="19" spans="1:58" s="38" customFormat="1" ht="18">
      <c r="A19" s="52" t="s">
        <v>31</v>
      </c>
      <c r="B19" s="52" t="s">
        <v>32</v>
      </c>
      <c r="C19" s="53" t="s">
        <v>33</v>
      </c>
      <c r="D19" s="53" t="s">
        <v>34</v>
      </c>
      <c r="E19" s="122" t="s">
        <v>28</v>
      </c>
      <c r="F19" s="122"/>
      <c r="G19" s="122"/>
      <c r="H19" s="122"/>
      <c r="I19" s="53" t="s">
        <v>27</v>
      </c>
      <c r="J19" s="122" t="s">
        <v>28</v>
      </c>
      <c r="K19" s="122"/>
      <c r="L19" s="122"/>
      <c r="M19" s="122"/>
      <c r="N19" s="53" t="s">
        <v>27</v>
      </c>
      <c r="O19" s="122" t="s">
        <v>28</v>
      </c>
      <c r="P19" s="122"/>
      <c r="Q19" s="122"/>
      <c r="R19" s="122"/>
      <c r="S19" s="53" t="s">
        <v>27</v>
      </c>
      <c r="T19" s="122" t="s">
        <v>28</v>
      </c>
      <c r="U19" s="122"/>
      <c r="V19" s="122"/>
      <c r="W19" s="122"/>
      <c r="X19" s="53" t="s">
        <v>27</v>
      </c>
      <c r="Y19" s="122" t="s">
        <v>28</v>
      </c>
      <c r="Z19" s="122"/>
      <c r="AA19" s="122"/>
      <c r="AB19" s="122"/>
      <c r="AC19" s="53" t="s">
        <v>27</v>
      </c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</row>
    <row r="20" spans="1:32" s="38" customFormat="1" ht="9">
      <c r="A20" s="54" t="s">
        <v>59</v>
      </c>
      <c r="B20" s="54" t="str">
        <f>'Classement séries'!D11</f>
        <v>Axel LE CAM (Trégor Sarbacane)</v>
      </c>
      <c r="C20" s="55">
        <f>SUM(I20,N20,S20,X20,AC20)</f>
        <v>0</v>
      </c>
      <c r="D20" s="56">
        <f>SUM(H20,M20,R20,W20,AB20)</f>
        <v>0</v>
      </c>
      <c r="E20" s="54"/>
      <c r="F20" s="54"/>
      <c r="G20" s="54"/>
      <c r="H20" s="57">
        <f>SUM(E20:G20)</f>
        <v>0</v>
      </c>
      <c r="I20" s="40">
        <f>IF(H20&gt;H21,1,0)</f>
        <v>0</v>
      </c>
      <c r="J20" s="54"/>
      <c r="K20" s="54"/>
      <c r="L20" s="54"/>
      <c r="M20" s="57">
        <f>SUM(J20:L20)</f>
        <v>0</v>
      </c>
      <c r="N20" s="40">
        <f>IF(M20&gt;M21,1,0)</f>
        <v>0</v>
      </c>
      <c r="O20" s="54"/>
      <c r="P20" s="54"/>
      <c r="Q20" s="54"/>
      <c r="R20" s="57">
        <f>SUM(O20:Q20)</f>
        <v>0</v>
      </c>
      <c r="S20" s="40">
        <f>IF(R20&gt;R21,1,0)</f>
        <v>0</v>
      </c>
      <c r="T20" s="54"/>
      <c r="U20" s="54"/>
      <c r="V20" s="54"/>
      <c r="W20" s="57">
        <f>SUM(T20:V20)</f>
        <v>0</v>
      </c>
      <c r="X20" s="40">
        <f>IF(W20&gt;W21,1,0)</f>
        <v>0</v>
      </c>
      <c r="Y20" s="54"/>
      <c r="Z20" s="54"/>
      <c r="AA20" s="54"/>
      <c r="AB20" s="57">
        <f>SUM(Y20:AA20)</f>
        <v>0</v>
      </c>
      <c r="AC20" s="40">
        <f>IF(AB20&gt;AB21,1,0)</f>
        <v>0</v>
      </c>
      <c r="AF20" s="39"/>
    </row>
    <row r="21" spans="1:58" s="38" customFormat="1" ht="9">
      <c r="A21" s="54" t="s">
        <v>60</v>
      </c>
      <c r="B21" s="54" t="str">
        <f>'Classement séries'!D14</f>
        <v>Nadia LE CUN (SBH)</v>
      </c>
      <c r="C21" s="55">
        <v>1</v>
      </c>
      <c r="D21" s="56">
        <f>SUM(H21,M21,R21,W21,AB21)</f>
        <v>0</v>
      </c>
      <c r="E21" s="54"/>
      <c r="F21" s="54"/>
      <c r="G21" s="54"/>
      <c r="H21" s="57">
        <f>SUM(E21:G21)</f>
        <v>0</v>
      </c>
      <c r="I21" s="40">
        <f>IF(H21&gt;H20,1,0)</f>
        <v>0</v>
      </c>
      <c r="J21" s="54"/>
      <c r="K21" s="54"/>
      <c r="L21" s="54"/>
      <c r="M21" s="57">
        <f>SUM(J21:L21)</f>
        <v>0</v>
      </c>
      <c r="N21" s="40">
        <f>IF(M21&gt;M20,1,0)</f>
        <v>0</v>
      </c>
      <c r="O21" s="54"/>
      <c r="P21" s="54"/>
      <c r="Q21" s="54"/>
      <c r="R21" s="57">
        <f>SUM(O21:Q21)</f>
        <v>0</v>
      </c>
      <c r="S21" s="40">
        <f>IF(R21&gt;R20,1,0)</f>
        <v>0</v>
      </c>
      <c r="T21" s="54"/>
      <c r="U21" s="54"/>
      <c r="V21" s="54"/>
      <c r="W21" s="57">
        <f>SUM(T21:V21)</f>
        <v>0</v>
      </c>
      <c r="X21" s="40">
        <f>IF(W21&gt;W20,1,0)</f>
        <v>0</v>
      </c>
      <c r="Y21" s="54"/>
      <c r="Z21" s="54"/>
      <c r="AA21" s="54"/>
      <c r="AB21" s="57">
        <f>SUM(Y21:AA21)</f>
        <v>0</v>
      </c>
      <c r="AC21" s="40">
        <f>IF(AB21&gt;AB20,1,0)</f>
        <v>0</v>
      </c>
      <c r="AF21" s="39"/>
      <c r="AG21" s="39"/>
      <c r="AH21" s="124" t="s">
        <v>22</v>
      </c>
      <c r="AI21" s="124"/>
      <c r="AJ21" s="124"/>
      <c r="AK21" s="124"/>
      <c r="AL21" s="124"/>
      <c r="AM21" s="124" t="s">
        <v>23</v>
      </c>
      <c r="AN21" s="124"/>
      <c r="AO21" s="124"/>
      <c r="AP21" s="124"/>
      <c r="AQ21" s="124"/>
      <c r="AR21" s="124" t="s">
        <v>24</v>
      </c>
      <c r="AS21" s="124"/>
      <c r="AT21" s="124"/>
      <c r="AU21" s="124"/>
      <c r="AV21" s="124"/>
      <c r="AW21" s="124" t="s">
        <v>25</v>
      </c>
      <c r="AX21" s="124"/>
      <c r="AY21" s="124"/>
      <c r="AZ21" s="124"/>
      <c r="BA21" s="124"/>
      <c r="BB21" s="124" t="s">
        <v>26</v>
      </c>
      <c r="BC21" s="124"/>
      <c r="BD21" s="124"/>
      <c r="BE21" s="124"/>
      <c r="BF21" s="124"/>
    </row>
    <row r="22" spans="3:58" s="38" customFormat="1" ht="18">
      <c r="C22" s="39"/>
      <c r="D22" s="39"/>
      <c r="I22" s="39"/>
      <c r="AE22" s="52" t="s">
        <v>32</v>
      </c>
      <c r="AF22" s="53"/>
      <c r="AG22" s="53" t="s">
        <v>33</v>
      </c>
      <c r="AH22" s="122" t="s">
        <v>28</v>
      </c>
      <c r="AI22" s="122"/>
      <c r="AJ22" s="122"/>
      <c r="AK22" s="122"/>
      <c r="AL22" s="53" t="s">
        <v>27</v>
      </c>
      <c r="AM22" s="122" t="s">
        <v>28</v>
      </c>
      <c r="AN22" s="122"/>
      <c r="AO22" s="122"/>
      <c r="AP22" s="122"/>
      <c r="AQ22" s="53" t="s">
        <v>27</v>
      </c>
      <c r="AR22" s="122" t="s">
        <v>28</v>
      </c>
      <c r="AS22" s="122"/>
      <c r="AT22" s="122"/>
      <c r="AU22" s="122"/>
      <c r="AV22" s="53" t="s">
        <v>27</v>
      </c>
      <c r="AW22" s="122" t="s">
        <v>28</v>
      </c>
      <c r="AX22" s="122"/>
      <c r="AY22" s="122"/>
      <c r="AZ22" s="122"/>
      <c r="BA22" s="53" t="s">
        <v>27</v>
      </c>
      <c r="BB22" s="122" t="s">
        <v>28</v>
      </c>
      <c r="BC22" s="122"/>
      <c r="BD22" s="122"/>
      <c r="BE22" s="122"/>
      <c r="BF22" s="53" t="s">
        <v>27</v>
      </c>
    </row>
    <row r="23" spans="3:58" s="38" customFormat="1" ht="9">
      <c r="C23" s="39"/>
      <c r="D23" s="39"/>
      <c r="E23" s="124" t="s">
        <v>22</v>
      </c>
      <c r="F23" s="124"/>
      <c r="G23" s="124"/>
      <c r="H23" s="124"/>
      <c r="I23" s="124"/>
      <c r="J23" s="124" t="s">
        <v>23</v>
      </c>
      <c r="K23" s="124"/>
      <c r="L23" s="124"/>
      <c r="M23" s="124"/>
      <c r="N23" s="124"/>
      <c r="O23" s="124" t="s">
        <v>24</v>
      </c>
      <c r="P23" s="124"/>
      <c r="Q23" s="124"/>
      <c r="R23" s="124"/>
      <c r="S23" s="124"/>
      <c r="T23" s="124" t="s">
        <v>25</v>
      </c>
      <c r="U23" s="124"/>
      <c r="V23" s="124"/>
      <c r="W23" s="124"/>
      <c r="X23" s="124"/>
      <c r="Y23" s="124" t="s">
        <v>26</v>
      </c>
      <c r="Z23" s="124"/>
      <c r="AA23" s="124"/>
      <c r="AB23" s="124"/>
      <c r="AC23" s="124"/>
      <c r="AE23" s="58" t="str">
        <f>IF(AG5&gt;AG6,AE5,IF(AG6&gt;AG5,AE6))</f>
        <v>Gaelle LOZAC'H (Trégor Sarbacane)</v>
      </c>
      <c r="AF23" s="59"/>
      <c r="AG23" s="56">
        <f>SUM(AL23,AQ23,AV23,BA23,BF23,AL29,AQ29,AV29,BA29,BF29)</f>
        <v>6</v>
      </c>
      <c r="AH23" s="58">
        <v>7</v>
      </c>
      <c r="AI23" s="58">
        <v>8</v>
      </c>
      <c r="AJ23" s="58">
        <v>7</v>
      </c>
      <c r="AK23" s="57">
        <f>SUM(AH23:AJ23)</f>
        <v>22</v>
      </c>
      <c r="AL23" s="59">
        <v>0</v>
      </c>
      <c r="AM23" s="58">
        <v>9</v>
      </c>
      <c r="AN23" s="58">
        <v>9</v>
      </c>
      <c r="AO23" s="58">
        <v>8</v>
      </c>
      <c r="AP23" s="57">
        <f>SUM(AM23:AO23)</f>
        <v>26</v>
      </c>
      <c r="AQ23" s="59">
        <v>2</v>
      </c>
      <c r="AR23" s="58">
        <v>7</v>
      </c>
      <c r="AS23" s="58">
        <v>8</v>
      </c>
      <c r="AT23" s="58">
        <v>9</v>
      </c>
      <c r="AU23" s="57">
        <f>SUM(AR23:AT23)</f>
        <v>24</v>
      </c>
      <c r="AV23" s="59">
        <v>2</v>
      </c>
      <c r="AW23" s="58">
        <v>8</v>
      </c>
      <c r="AX23" s="58">
        <v>10</v>
      </c>
      <c r="AY23" s="58">
        <v>8</v>
      </c>
      <c r="AZ23" s="57">
        <f>SUM(AW23:AY23)</f>
        <v>26</v>
      </c>
      <c r="BA23" s="59">
        <v>2</v>
      </c>
      <c r="BB23" s="58"/>
      <c r="BC23" s="58"/>
      <c r="BD23" s="58"/>
      <c r="BE23" s="57">
        <f>SUM(BB23:BD23)</f>
        <v>0</v>
      </c>
      <c r="BF23" s="59"/>
    </row>
    <row r="24" spans="1:58" s="38" customFormat="1" ht="18">
      <c r="A24" s="52" t="s">
        <v>31</v>
      </c>
      <c r="B24" s="52" t="s">
        <v>32</v>
      </c>
      <c r="C24" s="53" t="s">
        <v>33</v>
      </c>
      <c r="D24" s="53" t="s">
        <v>34</v>
      </c>
      <c r="E24" s="122" t="s">
        <v>28</v>
      </c>
      <c r="F24" s="122"/>
      <c r="G24" s="122"/>
      <c r="H24" s="122"/>
      <c r="I24" s="53" t="s">
        <v>27</v>
      </c>
      <c r="J24" s="122" t="s">
        <v>28</v>
      </c>
      <c r="K24" s="122"/>
      <c r="L24" s="122"/>
      <c r="M24" s="122"/>
      <c r="N24" s="53" t="s">
        <v>27</v>
      </c>
      <c r="O24" s="122" t="s">
        <v>28</v>
      </c>
      <c r="P24" s="122"/>
      <c r="Q24" s="122"/>
      <c r="R24" s="122"/>
      <c r="S24" s="53" t="s">
        <v>27</v>
      </c>
      <c r="T24" s="122" t="s">
        <v>28</v>
      </c>
      <c r="U24" s="122"/>
      <c r="V24" s="122"/>
      <c r="W24" s="122"/>
      <c r="X24" s="53" t="s">
        <v>27</v>
      </c>
      <c r="Y24" s="122" t="s">
        <v>28</v>
      </c>
      <c r="Z24" s="122"/>
      <c r="AA24" s="122"/>
      <c r="AB24" s="122"/>
      <c r="AC24" s="53" t="s">
        <v>27</v>
      </c>
      <c r="AE24" s="60" t="str">
        <f>IF(AG10&gt;AG11,AE10,IF(AG11&gt;AG10,AE11))</f>
        <v>Axel </v>
      </c>
      <c r="AF24" s="61"/>
      <c r="AG24" s="62">
        <f>SUM(AL24,AQ24,AV24,BA24,BF24,AL30,AQ30,AV30,BA30,BF30)</f>
        <v>0</v>
      </c>
      <c r="AH24" s="60">
        <v>9</v>
      </c>
      <c r="AI24" s="60">
        <v>6</v>
      </c>
      <c r="AJ24" s="60">
        <v>7</v>
      </c>
      <c r="AK24" s="63">
        <f>SUM(AH24:AJ24)</f>
        <v>22</v>
      </c>
      <c r="AL24" s="61">
        <v>0</v>
      </c>
      <c r="AM24" s="60">
        <v>6</v>
      </c>
      <c r="AN24" s="60">
        <v>7</v>
      </c>
      <c r="AO24" s="60">
        <v>6</v>
      </c>
      <c r="AP24" s="63">
        <f>SUM(AM24:AO24)</f>
        <v>19</v>
      </c>
      <c r="AQ24" s="61">
        <v>0</v>
      </c>
      <c r="AR24" s="60">
        <v>6</v>
      </c>
      <c r="AS24" s="60">
        <v>10</v>
      </c>
      <c r="AT24" s="60">
        <v>7</v>
      </c>
      <c r="AU24" s="63">
        <f>SUM(AR24:AT24)</f>
        <v>23</v>
      </c>
      <c r="AV24" s="61">
        <v>0</v>
      </c>
      <c r="AW24" s="60">
        <v>6</v>
      </c>
      <c r="AX24" s="60">
        <v>7</v>
      </c>
      <c r="AY24" s="60">
        <v>9</v>
      </c>
      <c r="AZ24" s="63">
        <f>SUM(AW24:AY24)</f>
        <v>22</v>
      </c>
      <c r="BA24" s="61">
        <v>0</v>
      </c>
      <c r="BB24" s="60"/>
      <c r="BC24" s="60"/>
      <c r="BD24" s="60"/>
      <c r="BE24" s="63">
        <f>SUM(BB24:BD24)</f>
        <v>0</v>
      </c>
      <c r="BF24" s="61"/>
    </row>
    <row r="25" spans="1:58" s="38" customFormat="1" ht="9">
      <c r="A25" s="54" t="s">
        <v>61</v>
      </c>
      <c r="B25" s="54" t="str">
        <f>'Classement séries'!D9</f>
        <v>Patrick CULERIE (Trégor Sarbacane)</v>
      </c>
      <c r="C25" s="55">
        <v>1</v>
      </c>
      <c r="D25" s="56">
        <f>SUM(H25,M25,R25,W25,AB25)</f>
        <v>0</v>
      </c>
      <c r="E25" s="54"/>
      <c r="F25" s="54"/>
      <c r="G25" s="54"/>
      <c r="H25" s="57">
        <f>SUM(E25:G25)</f>
        <v>0</v>
      </c>
      <c r="I25" s="40">
        <f>IF(H25&gt;H26,1,0)</f>
        <v>0</v>
      </c>
      <c r="J25" s="54"/>
      <c r="K25" s="54"/>
      <c r="L25" s="54"/>
      <c r="M25" s="57">
        <f>SUM(J25:L25)</f>
        <v>0</v>
      </c>
      <c r="N25" s="40">
        <f>IF(M25&gt;M26,1,0)</f>
        <v>0</v>
      </c>
      <c r="O25" s="54"/>
      <c r="P25" s="54"/>
      <c r="Q25" s="58"/>
      <c r="R25" s="57">
        <f>SUM(O25:Q25)</f>
        <v>0</v>
      </c>
      <c r="S25" s="40">
        <f>IF(R25&gt;R26,1,0)</f>
        <v>0</v>
      </c>
      <c r="T25" s="54"/>
      <c r="U25" s="54"/>
      <c r="V25" s="54"/>
      <c r="W25" s="57">
        <f>SUM(T25:V25)</f>
        <v>0</v>
      </c>
      <c r="X25" s="40">
        <f>IF(W25&gt;W26,1,0)</f>
        <v>0</v>
      </c>
      <c r="Y25" s="54"/>
      <c r="Z25" s="54"/>
      <c r="AA25" s="54"/>
      <c r="AB25" s="57">
        <f>SUM(Y25:AA25)</f>
        <v>0</v>
      </c>
      <c r="AC25" s="40">
        <f>IF(AB25&gt;AB26,1,0)</f>
        <v>0</v>
      </c>
      <c r="AE25" s="64" t="str">
        <f>IF(AG15&gt;AG16,AE15,IF(AG16&gt;AG15,AE16))</f>
        <v>Patrick CULERIE (Trégor Sarbacane)</v>
      </c>
      <c r="AF25" s="65"/>
      <c r="AG25" s="66">
        <f>SUM(AL25,AQ25,AV25,BA25,BF25,AL31,AQ31,AV31,BA31,BF31)</f>
        <v>2</v>
      </c>
      <c r="AH25" s="64">
        <v>10</v>
      </c>
      <c r="AI25" s="64">
        <v>8</v>
      </c>
      <c r="AJ25" s="64">
        <v>10</v>
      </c>
      <c r="AK25" s="67">
        <f>SUM(AH25:AJ25)</f>
        <v>28</v>
      </c>
      <c r="AL25" s="65">
        <v>2</v>
      </c>
      <c r="AM25" s="64">
        <v>8</v>
      </c>
      <c r="AN25" s="64">
        <v>8</v>
      </c>
      <c r="AO25" s="64">
        <v>9</v>
      </c>
      <c r="AP25" s="67">
        <f>SUM(AM25:AO25)</f>
        <v>25</v>
      </c>
      <c r="AQ25" s="65">
        <v>0</v>
      </c>
      <c r="AR25" s="64">
        <v>6</v>
      </c>
      <c r="AS25" s="64">
        <v>8</v>
      </c>
      <c r="AT25" s="64">
        <v>8</v>
      </c>
      <c r="AU25" s="67">
        <f>SUM(AR25:AT25)</f>
        <v>22</v>
      </c>
      <c r="AV25" s="65">
        <v>0</v>
      </c>
      <c r="AW25" s="64">
        <v>6</v>
      </c>
      <c r="AX25" s="64">
        <v>7</v>
      </c>
      <c r="AY25" s="64">
        <v>9</v>
      </c>
      <c r="AZ25" s="67">
        <f>SUM(AW25:AY25)</f>
        <v>22</v>
      </c>
      <c r="BA25" s="65">
        <v>0</v>
      </c>
      <c r="BB25" s="64"/>
      <c r="BC25" s="64"/>
      <c r="BD25" s="64"/>
      <c r="BE25" s="67">
        <f>SUM(BB25:BD25)</f>
        <v>0</v>
      </c>
      <c r="BF25" s="65"/>
    </row>
    <row r="26" spans="1:32" s="38" customFormat="1" ht="9">
      <c r="A26" s="54" t="s">
        <v>62</v>
      </c>
      <c r="B26" s="54" t="str">
        <f>'Classement séries'!D16</f>
        <v>André BOUGET (Trégor Sarbacane)</v>
      </c>
      <c r="C26" s="55">
        <f>SUM(I26,N26,S26,X26,AC26)</f>
        <v>0</v>
      </c>
      <c r="D26" s="56">
        <f>SUM(H26,M26,R26,W26,AB26)</f>
        <v>0</v>
      </c>
      <c r="E26" s="54"/>
      <c r="F26" s="54"/>
      <c r="G26" s="54"/>
      <c r="H26" s="57">
        <f>SUM(E26:G26)</f>
        <v>0</v>
      </c>
      <c r="I26" s="40">
        <f>IF(H26&gt;H25,1,0)</f>
        <v>0</v>
      </c>
      <c r="J26" s="54"/>
      <c r="K26" s="54"/>
      <c r="L26" s="54"/>
      <c r="M26" s="57">
        <f>SUM(J26:L26)</f>
        <v>0</v>
      </c>
      <c r="N26" s="40">
        <f>IF(M26&gt;M25,1,0)</f>
        <v>0</v>
      </c>
      <c r="O26" s="54"/>
      <c r="P26" s="54"/>
      <c r="Q26" s="54"/>
      <c r="R26" s="57">
        <f>SUM(O26:Q26)</f>
        <v>0</v>
      </c>
      <c r="S26" s="40">
        <f>IF(R26&gt;R25,1,0)</f>
        <v>0</v>
      </c>
      <c r="T26" s="54"/>
      <c r="U26" s="54"/>
      <c r="V26" s="54"/>
      <c r="W26" s="57">
        <f>SUM(T26:V26)</f>
        <v>0</v>
      </c>
      <c r="X26" s="40">
        <f>IF(W26&gt;W25,1,0)</f>
        <v>0</v>
      </c>
      <c r="Y26" s="54"/>
      <c r="Z26" s="54"/>
      <c r="AA26" s="54"/>
      <c r="AB26" s="57">
        <f>SUM(Y26:AA26)</f>
        <v>0</v>
      </c>
      <c r="AC26" s="40">
        <f>IF(AB26&gt;AB25,1,0)</f>
        <v>0</v>
      </c>
      <c r="AF26" s="39"/>
    </row>
    <row r="27" spans="3:58" s="38" customFormat="1" ht="9">
      <c r="C27" s="39"/>
      <c r="D27" s="39"/>
      <c r="I27" s="39"/>
      <c r="AF27" s="39"/>
      <c r="AH27" s="124" t="s">
        <v>35</v>
      </c>
      <c r="AI27" s="124"/>
      <c r="AJ27" s="124"/>
      <c r="AK27" s="124"/>
      <c r="AL27" s="124"/>
      <c r="AM27" s="124" t="s">
        <v>36</v>
      </c>
      <c r="AN27" s="124"/>
      <c r="AO27" s="124"/>
      <c r="AP27" s="124"/>
      <c r="AQ27" s="124"/>
      <c r="AR27" s="124" t="s">
        <v>37</v>
      </c>
      <c r="AS27" s="124"/>
      <c r="AT27" s="124"/>
      <c r="AU27" s="124"/>
      <c r="AV27" s="124"/>
      <c r="AW27" s="124" t="s">
        <v>38</v>
      </c>
      <c r="AX27" s="124"/>
      <c r="AY27" s="124"/>
      <c r="AZ27" s="124"/>
      <c r="BA27" s="124"/>
      <c r="BB27" s="124" t="s">
        <v>39</v>
      </c>
      <c r="BC27" s="124"/>
      <c r="BD27" s="124"/>
      <c r="BE27" s="124"/>
      <c r="BF27" s="124"/>
    </row>
    <row r="28" spans="3:58" s="38" customFormat="1" ht="9">
      <c r="C28" s="39"/>
      <c r="D28" s="39"/>
      <c r="E28" s="124" t="s">
        <v>22</v>
      </c>
      <c r="F28" s="124"/>
      <c r="G28" s="124"/>
      <c r="H28" s="124"/>
      <c r="I28" s="124"/>
      <c r="J28" s="124" t="s">
        <v>23</v>
      </c>
      <c r="K28" s="124"/>
      <c r="L28" s="124"/>
      <c r="M28" s="124"/>
      <c r="N28" s="124"/>
      <c r="O28" s="124" t="s">
        <v>24</v>
      </c>
      <c r="P28" s="124"/>
      <c r="Q28" s="124"/>
      <c r="R28" s="124"/>
      <c r="S28" s="124"/>
      <c r="T28" s="124" t="s">
        <v>25</v>
      </c>
      <c r="U28" s="124"/>
      <c r="V28" s="124"/>
      <c r="W28" s="124"/>
      <c r="X28" s="124"/>
      <c r="Y28" s="124" t="s">
        <v>26</v>
      </c>
      <c r="Z28" s="124"/>
      <c r="AA28" s="124"/>
      <c r="AB28" s="124"/>
      <c r="AC28" s="124"/>
      <c r="AE28" s="38" t="s">
        <v>66</v>
      </c>
      <c r="AF28" s="39"/>
      <c r="AH28" s="122" t="s">
        <v>28</v>
      </c>
      <c r="AI28" s="122"/>
      <c r="AJ28" s="122"/>
      <c r="AK28" s="122"/>
      <c r="AL28" s="53" t="s">
        <v>27</v>
      </c>
      <c r="AM28" s="122" t="s">
        <v>28</v>
      </c>
      <c r="AN28" s="122"/>
      <c r="AO28" s="122"/>
      <c r="AP28" s="122"/>
      <c r="AQ28" s="53" t="s">
        <v>27</v>
      </c>
      <c r="AR28" s="122" t="s">
        <v>28</v>
      </c>
      <c r="AS28" s="122"/>
      <c r="AT28" s="122"/>
      <c r="AU28" s="122"/>
      <c r="AV28" s="53" t="s">
        <v>27</v>
      </c>
      <c r="AW28" s="122" t="s">
        <v>28</v>
      </c>
      <c r="AX28" s="122"/>
      <c r="AY28" s="122"/>
      <c r="AZ28" s="122"/>
      <c r="BA28" s="53" t="s">
        <v>27</v>
      </c>
      <c r="BB28" s="122" t="s">
        <v>28</v>
      </c>
      <c r="BC28" s="122"/>
      <c r="BD28" s="122"/>
      <c r="BE28" s="122"/>
      <c r="BF28" s="53" t="s">
        <v>27</v>
      </c>
    </row>
    <row r="29" spans="1:58" s="38" customFormat="1" ht="18">
      <c r="A29" s="52" t="s">
        <v>31</v>
      </c>
      <c r="B29" s="52" t="s">
        <v>32</v>
      </c>
      <c r="C29" s="53" t="s">
        <v>33</v>
      </c>
      <c r="D29" s="53" t="s">
        <v>34</v>
      </c>
      <c r="E29" s="122" t="s">
        <v>28</v>
      </c>
      <c r="F29" s="122"/>
      <c r="G29" s="122"/>
      <c r="H29" s="122"/>
      <c r="I29" s="53" t="s">
        <v>27</v>
      </c>
      <c r="J29" s="122" t="s">
        <v>28</v>
      </c>
      <c r="K29" s="122"/>
      <c r="L29" s="122"/>
      <c r="M29" s="122"/>
      <c r="N29" s="53" t="s">
        <v>27</v>
      </c>
      <c r="O29" s="122" t="s">
        <v>28</v>
      </c>
      <c r="P29" s="122"/>
      <c r="Q29" s="122"/>
      <c r="R29" s="122"/>
      <c r="S29" s="53" t="s">
        <v>27</v>
      </c>
      <c r="T29" s="122" t="s">
        <v>28</v>
      </c>
      <c r="U29" s="122"/>
      <c r="V29" s="122"/>
      <c r="W29" s="122"/>
      <c r="X29" s="53" t="s">
        <v>27</v>
      </c>
      <c r="Y29" s="122" t="s">
        <v>28</v>
      </c>
      <c r="Z29" s="122"/>
      <c r="AA29" s="122"/>
      <c r="AB29" s="122"/>
      <c r="AC29" s="53" t="s">
        <v>27</v>
      </c>
      <c r="AE29" s="38" t="s">
        <v>40</v>
      </c>
      <c r="AF29" s="39"/>
      <c r="AH29" s="58"/>
      <c r="AI29" s="58"/>
      <c r="AJ29" s="58"/>
      <c r="AK29" s="57">
        <f>SUM(AH29:AJ29)</f>
        <v>0</v>
      </c>
      <c r="AL29" s="59"/>
      <c r="AM29" s="58"/>
      <c r="AN29" s="58"/>
      <c r="AO29" s="58"/>
      <c r="AP29" s="57">
        <f>SUM(AM29:AO29)</f>
        <v>0</v>
      </c>
      <c r="AQ29" s="59"/>
      <c r="AR29" s="58"/>
      <c r="AS29" s="58"/>
      <c r="AT29" s="58"/>
      <c r="AU29" s="57">
        <f>SUM(AR29:AT29)</f>
        <v>0</v>
      </c>
      <c r="AV29" s="59"/>
      <c r="AW29" s="58"/>
      <c r="AX29" s="58"/>
      <c r="AY29" s="58"/>
      <c r="AZ29" s="57">
        <f>SUM(AW29:AY29)</f>
        <v>0</v>
      </c>
      <c r="BA29" s="59"/>
      <c r="BB29" s="58"/>
      <c r="BC29" s="58"/>
      <c r="BD29" s="58"/>
      <c r="BE29" s="57">
        <f>SUM(BB29:BD29)</f>
        <v>0</v>
      </c>
      <c r="BF29" s="59"/>
    </row>
    <row r="30" spans="1:58" s="38" customFormat="1" ht="9">
      <c r="A30" s="54" t="s">
        <v>63</v>
      </c>
      <c r="B30" s="54" t="str">
        <f>'Classement séries'!D10</f>
        <v>Patrick CULERIE (Trégor Sarbacane)</v>
      </c>
      <c r="C30" s="55">
        <f>SUM(I30,N30,S30,X30,AC30)</f>
        <v>0</v>
      </c>
      <c r="D30" s="56">
        <f>SUM(H30,M30,R30,W30,AB30)</f>
        <v>0</v>
      </c>
      <c r="E30" s="54"/>
      <c r="F30" s="54"/>
      <c r="G30" s="54"/>
      <c r="H30" s="57">
        <f>SUM(E30:G30)</f>
        <v>0</v>
      </c>
      <c r="I30" s="40">
        <v>0</v>
      </c>
      <c r="J30" s="54"/>
      <c r="K30" s="54"/>
      <c r="L30" s="54"/>
      <c r="M30" s="57">
        <f>SUM(J30:L30)</f>
        <v>0</v>
      </c>
      <c r="N30" s="40">
        <v>0</v>
      </c>
      <c r="O30" s="54"/>
      <c r="P30" s="54"/>
      <c r="Q30" s="54"/>
      <c r="R30" s="57">
        <f>SUM(O30:Q30)</f>
        <v>0</v>
      </c>
      <c r="S30" s="40">
        <f>IF(R30&gt;R31,1,0)</f>
        <v>0</v>
      </c>
      <c r="T30" s="54"/>
      <c r="U30" s="54"/>
      <c r="V30" s="54"/>
      <c r="W30" s="57">
        <f>SUM(T30:V30)</f>
        <v>0</v>
      </c>
      <c r="X30" s="40">
        <f>IF(W30&gt;W31,1,0)</f>
        <v>0</v>
      </c>
      <c r="Y30" s="54"/>
      <c r="Z30" s="54"/>
      <c r="AA30" s="54"/>
      <c r="AB30" s="57">
        <f>SUM(Y30:AA30)</f>
        <v>0</v>
      </c>
      <c r="AC30" s="40">
        <f>IF(AB30&gt;AB31,1,0)</f>
        <v>0</v>
      </c>
      <c r="AF30" s="39"/>
      <c r="AH30" s="68"/>
      <c r="AI30" s="68"/>
      <c r="AJ30" s="68"/>
      <c r="AK30" s="69">
        <f>SUM(AH30:AJ30)</f>
        <v>0</v>
      </c>
      <c r="AL30" s="70"/>
      <c r="AM30" s="68"/>
      <c r="AN30" s="68"/>
      <c r="AO30" s="68"/>
      <c r="AP30" s="69">
        <f>SUM(AM30:AO30)</f>
        <v>0</v>
      </c>
      <c r="AQ30" s="70"/>
      <c r="AR30" s="68"/>
      <c r="AS30" s="68"/>
      <c r="AT30" s="68"/>
      <c r="AU30" s="69">
        <f>SUM(AR30:AT30)</f>
        <v>0</v>
      </c>
      <c r="AV30" s="70"/>
      <c r="AW30" s="68"/>
      <c r="AX30" s="68"/>
      <c r="AY30" s="68"/>
      <c r="AZ30" s="69">
        <f>SUM(AW30:AY30)</f>
        <v>0</v>
      </c>
      <c r="BA30" s="70"/>
      <c r="BB30" s="68"/>
      <c r="BC30" s="68"/>
      <c r="BD30" s="68"/>
      <c r="BE30" s="69">
        <f>SUM(BB30:BD30)</f>
        <v>0</v>
      </c>
      <c r="BF30" s="70"/>
    </row>
    <row r="31" spans="1:58" s="38" customFormat="1" ht="9">
      <c r="A31" s="54" t="s">
        <v>64</v>
      </c>
      <c r="B31" s="54" t="str">
        <f>'Classement séries'!D15</f>
        <v>André BOUGET (Trégor Sarbacane)</v>
      </c>
      <c r="C31" s="55">
        <v>1</v>
      </c>
      <c r="D31" s="56">
        <f>SUM(H31,M31,R31,W31,AB31)</f>
        <v>0</v>
      </c>
      <c r="E31" s="54"/>
      <c r="F31" s="54"/>
      <c r="G31" s="54"/>
      <c r="H31" s="57">
        <f>SUM(E31:G31)</f>
        <v>0</v>
      </c>
      <c r="I31" s="40">
        <f>IF(H31&gt;H30,1,0)</f>
        <v>0</v>
      </c>
      <c r="J31" s="54"/>
      <c r="K31" s="54"/>
      <c r="L31" s="54"/>
      <c r="M31" s="57">
        <f>SUM(J31:L31)</f>
        <v>0</v>
      </c>
      <c r="N31" s="40">
        <f>IF(M31&gt;M30,1,0)</f>
        <v>0</v>
      </c>
      <c r="O31" s="54"/>
      <c r="P31" s="54"/>
      <c r="Q31" s="54"/>
      <c r="R31" s="57">
        <f>SUM(O31:Q31)</f>
        <v>0</v>
      </c>
      <c r="S31" s="40">
        <f>IF(R31&gt;R30,1,0)</f>
        <v>0</v>
      </c>
      <c r="T31" s="54"/>
      <c r="U31" s="54"/>
      <c r="V31" s="54"/>
      <c r="W31" s="57">
        <f>SUM(T31:V31)</f>
        <v>0</v>
      </c>
      <c r="X31" s="40">
        <f>IF(W31&gt;W30,1,0)</f>
        <v>0</v>
      </c>
      <c r="Y31" s="54"/>
      <c r="Z31" s="54"/>
      <c r="AA31" s="54"/>
      <c r="AB31" s="57">
        <f>SUM(Y31:AA31)</f>
        <v>0</v>
      </c>
      <c r="AC31" s="40">
        <f>IF(AB31&gt;AB30,1,0)</f>
        <v>0</v>
      </c>
      <c r="AE31" s="38" t="s">
        <v>41</v>
      </c>
      <c r="AF31" s="39"/>
      <c r="AH31" s="64"/>
      <c r="AI31" s="64"/>
      <c r="AJ31" s="64"/>
      <c r="AK31" s="67">
        <f>SUM(AH31:AJ31)</f>
        <v>0</v>
      </c>
      <c r="AL31" s="65"/>
      <c r="AM31" s="64"/>
      <c r="AN31" s="64"/>
      <c r="AO31" s="64"/>
      <c r="AP31" s="67">
        <f>SUM(AM31:AO31)</f>
        <v>0</v>
      </c>
      <c r="AQ31" s="65"/>
      <c r="AR31" s="64"/>
      <c r="AS31" s="64"/>
      <c r="AT31" s="64"/>
      <c r="AU31" s="67">
        <f>SUM(AR31:AT31)</f>
        <v>0</v>
      </c>
      <c r="AV31" s="65"/>
      <c r="AW31" s="64"/>
      <c r="AX31" s="64"/>
      <c r="AY31" s="64"/>
      <c r="AZ31" s="67">
        <f>SUM(AW31:AY31)</f>
        <v>0</v>
      </c>
      <c r="BA31" s="65"/>
      <c r="BB31" s="64"/>
      <c r="BC31" s="64"/>
      <c r="BD31" s="64"/>
      <c r="BE31" s="67">
        <f>SUM(BB31:BD31)</f>
        <v>0</v>
      </c>
      <c r="BF31" s="65"/>
    </row>
    <row r="32" spans="3:32" s="38" customFormat="1" ht="9">
      <c r="C32" s="39"/>
      <c r="D32" s="39"/>
      <c r="I32" s="39"/>
      <c r="AF32" s="39"/>
    </row>
  </sheetData>
  <sheetProtection/>
  <mergeCells count="113">
    <mergeCell ref="AH28:AK28"/>
    <mergeCell ref="AM28:AP28"/>
    <mergeCell ref="T8:X8"/>
    <mergeCell ref="T3:X3"/>
    <mergeCell ref="T4:W4"/>
    <mergeCell ref="Y3:AC3"/>
    <mergeCell ref="Y4:AB4"/>
    <mergeCell ref="T9:W9"/>
    <mergeCell ref="Y9:AB9"/>
    <mergeCell ref="T14:W14"/>
    <mergeCell ref="J4:M4"/>
    <mergeCell ref="O3:S3"/>
    <mergeCell ref="O4:R4"/>
    <mergeCell ref="T13:X13"/>
    <mergeCell ref="E3:I3"/>
    <mergeCell ref="E4:H4"/>
    <mergeCell ref="J3:N3"/>
    <mergeCell ref="E9:H9"/>
    <mergeCell ref="J9:M9"/>
    <mergeCell ref="O9:R9"/>
    <mergeCell ref="E8:I8"/>
    <mergeCell ref="J8:N8"/>
    <mergeCell ref="O8:S8"/>
    <mergeCell ref="E14:H14"/>
    <mergeCell ref="J14:M14"/>
    <mergeCell ref="O14:R14"/>
    <mergeCell ref="Y14:AB14"/>
    <mergeCell ref="E13:I13"/>
    <mergeCell ref="J13:N13"/>
    <mergeCell ref="O13:S13"/>
    <mergeCell ref="E19:H19"/>
    <mergeCell ref="J19:M19"/>
    <mergeCell ref="O19:R19"/>
    <mergeCell ref="T19:W19"/>
    <mergeCell ref="Y19:AB19"/>
    <mergeCell ref="E18:I18"/>
    <mergeCell ref="J18:N18"/>
    <mergeCell ref="O18:S18"/>
    <mergeCell ref="T18:X18"/>
    <mergeCell ref="E24:H24"/>
    <mergeCell ref="J24:M24"/>
    <mergeCell ref="O24:R24"/>
    <mergeCell ref="T24:W24"/>
    <mergeCell ref="Y24:AB24"/>
    <mergeCell ref="E23:I23"/>
    <mergeCell ref="J23:N23"/>
    <mergeCell ref="O23:S23"/>
    <mergeCell ref="T23:X23"/>
    <mergeCell ref="E29:H29"/>
    <mergeCell ref="J29:M29"/>
    <mergeCell ref="O29:R29"/>
    <mergeCell ref="T29:W29"/>
    <mergeCell ref="Y29:AB29"/>
    <mergeCell ref="E28:I28"/>
    <mergeCell ref="J28:N28"/>
    <mergeCell ref="O28:S28"/>
    <mergeCell ref="T28:X28"/>
    <mergeCell ref="BB4:BE4"/>
    <mergeCell ref="AH3:AL3"/>
    <mergeCell ref="AM3:AQ3"/>
    <mergeCell ref="AR3:AV3"/>
    <mergeCell ref="AW3:BA3"/>
    <mergeCell ref="Y28:AC28"/>
    <mergeCell ref="Y23:AC23"/>
    <mergeCell ref="Y18:AC18"/>
    <mergeCell ref="Y13:AC13"/>
    <mergeCell ref="Y8:AC8"/>
    <mergeCell ref="BB9:BE9"/>
    <mergeCell ref="AH8:AL8"/>
    <mergeCell ref="AM8:AQ8"/>
    <mergeCell ref="AR8:AV8"/>
    <mergeCell ref="AW8:BA8"/>
    <mergeCell ref="BB8:BF8"/>
    <mergeCell ref="BB3:BF3"/>
    <mergeCell ref="AH4:AK4"/>
    <mergeCell ref="AM4:AP4"/>
    <mergeCell ref="AR4:AU4"/>
    <mergeCell ref="AW4:AZ4"/>
    <mergeCell ref="BB14:BE14"/>
    <mergeCell ref="AH13:AL13"/>
    <mergeCell ref="AM13:AQ13"/>
    <mergeCell ref="AR13:AV13"/>
    <mergeCell ref="AW13:BA13"/>
    <mergeCell ref="AH9:AK9"/>
    <mergeCell ref="AM9:AP9"/>
    <mergeCell ref="AR9:AU9"/>
    <mergeCell ref="AW9:AZ9"/>
    <mergeCell ref="AH22:AK22"/>
    <mergeCell ref="AM22:AP22"/>
    <mergeCell ref="AR22:AU22"/>
    <mergeCell ref="AW22:AZ22"/>
    <mergeCell ref="AR14:AU14"/>
    <mergeCell ref="AW14:AZ14"/>
    <mergeCell ref="A1:AC1"/>
    <mergeCell ref="AE1:BF1"/>
    <mergeCell ref="AH21:AL21"/>
    <mergeCell ref="AM21:AQ21"/>
    <mergeCell ref="AR21:AV21"/>
    <mergeCell ref="AW21:BA21"/>
    <mergeCell ref="BB21:BF21"/>
    <mergeCell ref="BB13:BF13"/>
    <mergeCell ref="AH14:AK14"/>
    <mergeCell ref="AM14:AP14"/>
    <mergeCell ref="AR28:AU28"/>
    <mergeCell ref="AW28:AZ28"/>
    <mergeCell ref="BB28:BE28"/>
    <mergeCell ref="AE18:BF19"/>
    <mergeCell ref="BB22:BE22"/>
    <mergeCell ref="AH27:AL27"/>
    <mergeCell ref="AM27:AQ27"/>
    <mergeCell ref="AR27:AV27"/>
    <mergeCell ref="AW27:BA27"/>
    <mergeCell ref="BB27:BF27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headerFooter alignWithMargins="0">
    <oddHeader>&amp;C&amp;"Comic Sans MS,Gras"&amp;24Rencontre Handis-Valide de Sarbacane
&amp;20Guerlesquin 13 mai 2017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S156"/>
  <sheetViews>
    <sheetView tabSelected="1" zoomScalePageLayoutView="0" workbookViewId="0" topLeftCell="A1">
      <selection activeCell="V15" sqref="V15"/>
    </sheetView>
  </sheetViews>
  <sheetFormatPr defaultColWidth="11.57421875" defaultRowHeight="12.75"/>
  <cols>
    <col min="1" max="1" width="7.7109375" style="72" bestFit="1" customWidth="1"/>
    <col min="2" max="2" width="27.8515625" style="72" bestFit="1" customWidth="1"/>
    <col min="3" max="3" width="21.8515625" style="73" bestFit="1" customWidth="1"/>
    <col min="4" max="18" width="4.28125" style="74" customWidth="1"/>
    <col min="19" max="19" width="8.57421875" style="74" bestFit="1" customWidth="1"/>
    <col min="20" max="20" width="5.7109375" style="72" customWidth="1"/>
    <col min="21" max="16384" width="11.57421875" style="72" customWidth="1"/>
  </cols>
  <sheetData>
    <row r="1" spans="1:45" ht="40.5">
      <c r="A1" s="119" t="s">
        <v>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5" ht="44.25" customHeight="1">
      <c r="A2" s="120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ht="23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31.5" customHeight="1">
      <c r="A5" s="129" t="s">
        <v>75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31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ht="16.5" customHeight="1">
      <c r="T7" s="75"/>
    </row>
    <row r="8" spans="1:21" ht="16.5">
      <c r="A8" s="77"/>
      <c r="B8" s="140" t="s">
        <v>73</v>
      </c>
      <c r="C8" s="140" t="s">
        <v>74</v>
      </c>
      <c r="D8" s="127" t="s">
        <v>22</v>
      </c>
      <c r="E8" s="127"/>
      <c r="F8" s="127"/>
      <c r="G8" s="127" t="s">
        <v>23</v>
      </c>
      <c r="H8" s="127"/>
      <c r="I8" s="127"/>
      <c r="J8" s="127" t="s">
        <v>24</v>
      </c>
      <c r="K8" s="127"/>
      <c r="L8" s="127"/>
      <c r="M8" s="127" t="s">
        <v>25</v>
      </c>
      <c r="N8" s="127"/>
      <c r="O8" s="127"/>
      <c r="P8" s="127" t="s">
        <v>26</v>
      </c>
      <c r="Q8" s="127"/>
      <c r="R8" s="127"/>
      <c r="S8" s="78" t="s">
        <v>67</v>
      </c>
      <c r="T8" s="79"/>
      <c r="U8" s="75"/>
    </row>
    <row r="9" spans="1:20" ht="12" customHeight="1">
      <c r="A9" s="80"/>
      <c r="B9" s="141"/>
      <c r="C9" s="141"/>
      <c r="D9" s="128" t="s">
        <v>28</v>
      </c>
      <c r="E9" s="128"/>
      <c r="F9" s="128"/>
      <c r="G9" s="128" t="s">
        <v>28</v>
      </c>
      <c r="H9" s="128"/>
      <c r="I9" s="128"/>
      <c r="J9" s="128" t="s">
        <v>28</v>
      </c>
      <c r="K9" s="128"/>
      <c r="L9" s="128"/>
      <c r="M9" s="128" t="s">
        <v>28</v>
      </c>
      <c r="N9" s="128"/>
      <c r="O9" s="128"/>
      <c r="P9" s="128" t="s">
        <v>28</v>
      </c>
      <c r="Q9" s="128"/>
      <c r="R9" s="128"/>
      <c r="S9" s="81" t="s">
        <v>28</v>
      </c>
      <c r="T9" s="82"/>
    </row>
    <row r="10" spans="1:20" ht="15.75" customHeight="1">
      <c r="A10" s="83" t="s">
        <v>71</v>
      </c>
      <c r="B10" s="35" t="s">
        <v>81</v>
      </c>
      <c r="C10" s="36" t="s">
        <v>88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>
        <v>6</v>
      </c>
      <c r="T10" s="130" t="s">
        <v>68</v>
      </c>
    </row>
    <row r="11" spans="1:20" ht="15.75" customHeight="1">
      <c r="A11" s="83" t="s">
        <v>42</v>
      </c>
      <c r="B11" s="35" t="s">
        <v>84</v>
      </c>
      <c r="C11" s="36" t="s">
        <v>88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5">
        <v>2</v>
      </c>
      <c r="T11" s="131"/>
    </row>
    <row r="12" spans="1:20" ht="15.75" customHeight="1">
      <c r="A12" s="83" t="s">
        <v>43</v>
      </c>
      <c r="B12" s="35" t="s">
        <v>82</v>
      </c>
      <c r="C12" s="36" t="s">
        <v>88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5">
        <f aca="true" t="shared" si="0" ref="S10:S27">SUM(D12:R12)</f>
        <v>0</v>
      </c>
      <c r="T12" s="132"/>
    </row>
    <row r="13" spans="1:20" ht="15.75" customHeight="1">
      <c r="A13" s="87" t="s">
        <v>44</v>
      </c>
      <c r="B13" s="35" t="s">
        <v>83</v>
      </c>
      <c r="C13" s="36" t="s">
        <v>88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5">
        <v>7</v>
      </c>
      <c r="T13" s="133" t="s">
        <v>69</v>
      </c>
    </row>
    <row r="14" spans="1:20" ht="15.75" customHeight="1">
      <c r="A14" s="87" t="s">
        <v>45</v>
      </c>
      <c r="B14" s="35" t="s">
        <v>89</v>
      </c>
      <c r="C14" s="36" t="s">
        <v>90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5">
        <v>3</v>
      </c>
      <c r="T14" s="134"/>
    </row>
    <row r="15" spans="1:20" ht="15.75" customHeight="1">
      <c r="A15" s="87" t="s">
        <v>46</v>
      </c>
      <c r="B15" s="83"/>
      <c r="C15" s="7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5">
        <f>SUM(D15:R15)</f>
        <v>0</v>
      </c>
      <c r="T15" s="135"/>
    </row>
    <row r="16" spans="1:20" ht="15.75" customHeight="1">
      <c r="A16" s="87" t="s">
        <v>18</v>
      </c>
      <c r="B16" s="83"/>
      <c r="C16" s="7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5">
        <f t="shared" si="0"/>
        <v>0</v>
      </c>
      <c r="T16" s="136" t="s">
        <v>70</v>
      </c>
    </row>
    <row r="17" spans="1:20" ht="15.75" customHeight="1">
      <c r="A17" s="87" t="s">
        <v>47</v>
      </c>
      <c r="B17" s="83"/>
      <c r="C17" s="7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5">
        <f t="shared" si="0"/>
        <v>0</v>
      </c>
      <c r="T17" s="137"/>
    </row>
    <row r="18" spans="1:20" ht="15.75" customHeight="1">
      <c r="A18" s="87" t="s">
        <v>17</v>
      </c>
      <c r="B18" s="83"/>
      <c r="C18" s="7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5">
        <f t="shared" si="0"/>
        <v>0</v>
      </c>
      <c r="T18" s="137"/>
    </row>
    <row r="19" spans="1:20" ht="15.75" customHeight="1">
      <c r="A19" s="87" t="s">
        <v>48</v>
      </c>
      <c r="B19" s="87"/>
      <c r="C19" s="7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5">
        <f t="shared" si="0"/>
        <v>0</v>
      </c>
      <c r="T19" s="137"/>
    </row>
    <row r="20" spans="1:20" ht="15.75" customHeight="1">
      <c r="A20" s="87" t="s">
        <v>21</v>
      </c>
      <c r="B20" s="87"/>
      <c r="C20" s="7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5">
        <f t="shared" si="0"/>
        <v>0</v>
      </c>
      <c r="T20" s="137"/>
    </row>
    <row r="21" spans="1:20" ht="15.75" customHeight="1">
      <c r="A21" s="87" t="s">
        <v>49</v>
      </c>
      <c r="B21" s="87"/>
      <c r="C21" s="7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5">
        <f t="shared" si="0"/>
        <v>0</v>
      </c>
      <c r="T21" s="138"/>
    </row>
    <row r="22" spans="1:20" ht="15.75" customHeight="1">
      <c r="A22" s="87" t="s">
        <v>50</v>
      </c>
      <c r="B22" s="90"/>
      <c r="C22" s="91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1">
        <f t="shared" si="0"/>
        <v>0</v>
      </c>
      <c r="T22" s="139" t="s">
        <v>65</v>
      </c>
    </row>
    <row r="23" spans="1:20" ht="15.75" customHeight="1">
      <c r="A23" s="87" t="s">
        <v>51</v>
      </c>
      <c r="B23" s="90"/>
      <c r="C23" s="91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1">
        <f t="shared" si="0"/>
        <v>0</v>
      </c>
      <c r="T23" s="139"/>
    </row>
    <row r="24" spans="1:20" ht="15.75" customHeight="1">
      <c r="A24" s="87" t="s">
        <v>52</v>
      </c>
      <c r="B24" s="90"/>
      <c r="C24" s="91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1">
        <f t="shared" si="0"/>
        <v>0</v>
      </c>
      <c r="T24" s="139"/>
    </row>
    <row r="25" spans="1:20" ht="15.75" customHeight="1">
      <c r="A25" s="87" t="s">
        <v>20</v>
      </c>
      <c r="B25" s="90"/>
      <c r="C25" s="91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1">
        <f t="shared" si="0"/>
        <v>0</v>
      </c>
      <c r="T25" s="139"/>
    </row>
    <row r="26" spans="1:20" ht="15.75" customHeight="1">
      <c r="A26" s="87" t="s">
        <v>53</v>
      </c>
      <c r="B26" s="90"/>
      <c r="C26" s="9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1">
        <f t="shared" si="0"/>
        <v>0</v>
      </c>
      <c r="T26" s="139"/>
    </row>
    <row r="27" spans="1:20" ht="15.75" customHeight="1">
      <c r="A27" s="87" t="s">
        <v>54</v>
      </c>
      <c r="B27" s="90"/>
      <c r="C27" s="91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1">
        <f t="shared" si="0"/>
        <v>0</v>
      </c>
      <c r="T27" s="139"/>
    </row>
    <row r="28" spans="1:3" ht="15">
      <c r="A28" s="75"/>
      <c r="B28" s="75"/>
      <c r="C28" s="76"/>
    </row>
    <row r="29" spans="1:3" ht="15">
      <c r="A29" s="75"/>
      <c r="B29" s="75"/>
      <c r="C29" s="76"/>
    </row>
    <row r="30" spans="1:3" ht="15">
      <c r="A30" s="75"/>
      <c r="B30" s="75"/>
      <c r="C30" s="76"/>
    </row>
    <row r="31" spans="1:3" ht="15">
      <c r="A31" s="75"/>
      <c r="B31" s="75"/>
      <c r="C31" s="76"/>
    </row>
    <row r="32" spans="1:3" ht="15">
      <c r="A32" s="75"/>
      <c r="B32" s="75"/>
      <c r="C32" s="76"/>
    </row>
    <row r="33" spans="1:3" ht="15">
      <c r="A33" s="75"/>
      <c r="B33" s="75"/>
      <c r="C33" s="76"/>
    </row>
    <row r="34" spans="1:3" ht="15">
      <c r="A34" s="75"/>
      <c r="B34" s="75"/>
      <c r="C34" s="76"/>
    </row>
    <row r="35" spans="1:3" ht="15">
      <c r="A35" s="75"/>
      <c r="B35" s="75"/>
      <c r="C35" s="76"/>
    </row>
    <row r="36" spans="1:3" ht="15">
      <c r="A36" s="75"/>
      <c r="B36" s="75"/>
      <c r="C36" s="76"/>
    </row>
    <row r="37" spans="1:3" ht="15">
      <c r="A37" s="75"/>
      <c r="B37" s="75"/>
      <c r="C37" s="76"/>
    </row>
    <row r="38" spans="1:3" ht="15">
      <c r="A38" s="75"/>
      <c r="B38" s="75"/>
      <c r="C38" s="76"/>
    </row>
    <row r="39" spans="1:3" ht="15">
      <c r="A39" s="75"/>
      <c r="B39" s="75"/>
      <c r="C39" s="76"/>
    </row>
    <row r="40" spans="1:3" ht="15">
      <c r="A40" s="75"/>
      <c r="B40" s="75"/>
      <c r="C40" s="76"/>
    </row>
    <row r="41" spans="1:3" ht="15">
      <c r="A41" s="75"/>
      <c r="B41" s="75"/>
      <c r="C41" s="76"/>
    </row>
    <row r="42" spans="1:3" ht="15">
      <c r="A42" s="75"/>
      <c r="B42" s="75"/>
      <c r="C42" s="76"/>
    </row>
    <row r="43" spans="1:3" ht="15">
      <c r="A43" s="75"/>
      <c r="B43" s="75"/>
      <c r="C43" s="76"/>
    </row>
    <row r="44" spans="1:3" ht="15">
      <c r="A44" s="75"/>
      <c r="B44" s="75"/>
      <c r="C44" s="76"/>
    </row>
    <row r="45" spans="1:3" ht="15">
      <c r="A45" s="75"/>
      <c r="B45" s="75"/>
      <c r="C45" s="76"/>
    </row>
    <row r="46" spans="1:3" ht="15">
      <c r="A46" s="75"/>
      <c r="B46" s="75"/>
      <c r="C46" s="76"/>
    </row>
    <row r="47" spans="1:3" ht="15">
      <c r="A47" s="75"/>
      <c r="B47" s="75"/>
      <c r="C47" s="76"/>
    </row>
    <row r="48" spans="1:3" ht="15">
      <c r="A48" s="75"/>
      <c r="B48" s="75"/>
      <c r="C48" s="76"/>
    </row>
    <row r="49" spans="1:3" ht="15">
      <c r="A49" s="75"/>
      <c r="B49" s="75"/>
      <c r="C49" s="76"/>
    </row>
    <row r="50" spans="1:3" ht="15">
      <c r="A50" s="75"/>
      <c r="B50" s="75"/>
      <c r="C50" s="76"/>
    </row>
    <row r="51" spans="1:3" ht="15">
      <c r="A51" s="75"/>
      <c r="B51" s="75"/>
      <c r="C51" s="76"/>
    </row>
    <row r="52" spans="1:3" ht="15">
      <c r="A52" s="75"/>
      <c r="B52" s="75"/>
      <c r="C52" s="76"/>
    </row>
    <row r="53" spans="1:3" ht="15">
      <c r="A53" s="75"/>
      <c r="B53" s="75"/>
      <c r="C53" s="76"/>
    </row>
    <row r="54" spans="1:3" ht="15">
      <c r="A54" s="75"/>
      <c r="B54" s="75"/>
      <c r="C54" s="76"/>
    </row>
    <row r="55" spans="1:3" ht="15">
      <c r="A55" s="75"/>
      <c r="B55" s="75"/>
      <c r="C55" s="76"/>
    </row>
    <row r="56" spans="1:3" ht="15">
      <c r="A56" s="75"/>
      <c r="B56" s="75"/>
      <c r="C56" s="76"/>
    </row>
    <row r="57" spans="1:3" ht="15">
      <c r="A57" s="75"/>
      <c r="B57" s="75"/>
      <c r="C57" s="76"/>
    </row>
    <row r="58" spans="1:3" ht="15">
      <c r="A58" s="75"/>
      <c r="B58" s="75"/>
      <c r="C58" s="76"/>
    </row>
    <row r="59" spans="1:3" ht="15">
      <c r="A59" s="75"/>
      <c r="B59" s="75"/>
      <c r="C59" s="76"/>
    </row>
    <row r="60" spans="1:3" ht="15">
      <c r="A60" s="75"/>
      <c r="B60" s="75"/>
      <c r="C60" s="76"/>
    </row>
    <row r="61" spans="1:3" ht="15">
      <c r="A61" s="75"/>
      <c r="B61" s="75"/>
      <c r="C61" s="76"/>
    </row>
    <row r="62" spans="1:3" ht="15">
      <c r="A62" s="75"/>
      <c r="B62" s="75"/>
      <c r="C62" s="76"/>
    </row>
    <row r="63" spans="1:3" ht="15">
      <c r="A63" s="75"/>
      <c r="B63" s="75"/>
      <c r="C63" s="76"/>
    </row>
    <row r="64" spans="1:3" ht="15">
      <c r="A64" s="75"/>
      <c r="B64" s="75"/>
      <c r="C64" s="76"/>
    </row>
    <row r="65" spans="1:3" ht="15">
      <c r="A65" s="75"/>
      <c r="B65" s="75"/>
      <c r="C65" s="76"/>
    </row>
    <row r="66" spans="1:3" ht="15">
      <c r="A66" s="75"/>
      <c r="B66" s="75"/>
      <c r="C66" s="76"/>
    </row>
    <row r="67" spans="1:3" ht="15">
      <c r="A67" s="75"/>
      <c r="B67" s="75"/>
      <c r="C67" s="76"/>
    </row>
    <row r="68" spans="1:3" ht="15">
      <c r="A68" s="75"/>
      <c r="B68" s="75"/>
      <c r="C68" s="76"/>
    </row>
    <row r="69" spans="1:3" ht="15">
      <c r="A69" s="75"/>
      <c r="B69" s="75"/>
      <c r="C69" s="76"/>
    </row>
    <row r="70" spans="1:3" ht="15">
      <c r="A70" s="75"/>
      <c r="B70" s="75"/>
      <c r="C70" s="76"/>
    </row>
    <row r="71" spans="1:3" ht="15">
      <c r="A71" s="75"/>
      <c r="B71" s="75"/>
      <c r="C71" s="76"/>
    </row>
    <row r="72" spans="1:3" ht="15">
      <c r="A72" s="75"/>
      <c r="B72" s="75"/>
      <c r="C72" s="76"/>
    </row>
    <row r="73" spans="1:3" ht="15">
      <c r="A73" s="75"/>
      <c r="B73" s="75"/>
      <c r="C73" s="76"/>
    </row>
    <row r="74" spans="1:3" ht="15">
      <c r="A74" s="75"/>
      <c r="B74" s="75"/>
      <c r="C74" s="76"/>
    </row>
    <row r="75" spans="1:3" ht="15">
      <c r="A75" s="75"/>
      <c r="B75" s="75"/>
      <c r="C75" s="76"/>
    </row>
    <row r="76" spans="1:3" ht="15">
      <c r="A76" s="75"/>
      <c r="B76" s="75"/>
      <c r="C76" s="76"/>
    </row>
    <row r="77" spans="1:3" ht="15">
      <c r="A77" s="75"/>
      <c r="B77" s="75"/>
      <c r="C77" s="76"/>
    </row>
    <row r="78" spans="1:3" ht="15">
      <c r="A78" s="75"/>
      <c r="B78" s="75"/>
      <c r="C78" s="76"/>
    </row>
    <row r="79" spans="1:3" ht="15">
      <c r="A79" s="75"/>
      <c r="B79" s="75"/>
      <c r="C79" s="76"/>
    </row>
    <row r="80" spans="1:3" ht="15">
      <c r="A80" s="75"/>
      <c r="B80" s="75"/>
      <c r="C80" s="76"/>
    </row>
    <row r="81" spans="1:3" ht="15">
      <c r="A81" s="75"/>
      <c r="B81" s="75"/>
      <c r="C81" s="76"/>
    </row>
    <row r="82" spans="1:3" ht="15">
      <c r="A82" s="75"/>
      <c r="B82" s="75"/>
      <c r="C82" s="76"/>
    </row>
    <row r="83" spans="1:3" ht="15">
      <c r="A83" s="75"/>
      <c r="B83" s="75"/>
      <c r="C83" s="76"/>
    </row>
    <row r="84" spans="1:3" ht="15">
      <c r="A84" s="75"/>
      <c r="B84" s="75"/>
      <c r="C84" s="76"/>
    </row>
    <row r="85" spans="1:3" ht="15">
      <c r="A85" s="75"/>
      <c r="B85" s="75"/>
      <c r="C85" s="76"/>
    </row>
    <row r="86" spans="1:3" ht="15">
      <c r="A86" s="75"/>
      <c r="B86" s="75"/>
      <c r="C86" s="76"/>
    </row>
    <row r="87" spans="1:3" ht="15">
      <c r="A87" s="75"/>
      <c r="B87" s="75"/>
      <c r="C87" s="76"/>
    </row>
    <row r="88" spans="1:3" ht="15">
      <c r="A88" s="75"/>
      <c r="B88" s="75"/>
      <c r="C88" s="76"/>
    </row>
    <row r="89" spans="1:3" ht="15">
      <c r="A89" s="75"/>
      <c r="B89" s="75"/>
      <c r="C89" s="76"/>
    </row>
    <row r="90" spans="1:3" ht="15">
      <c r="A90" s="75"/>
      <c r="B90" s="75"/>
      <c r="C90" s="76"/>
    </row>
    <row r="91" spans="1:3" ht="15">
      <c r="A91" s="75"/>
      <c r="B91" s="75"/>
      <c r="C91" s="76"/>
    </row>
    <row r="92" spans="1:3" ht="15">
      <c r="A92" s="75"/>
      <c r="B92" s="75"/>
      <c r="C92" s="76"/>
    </row>
    <row r="93" spans="1:3" ht="15">
      <c r="A93" s="75"/>
      <c r="B93" s="75"/>
      <c r="C93" s="76"/>
    </row>
    <row r="94" spans="1:3" ht="15">
      <c r="A94" s="75"/>
      <c r="B94" s="75"/>
      <c r="C94" s="76"/>
    </row>
    <row r="95" spans="1:3" ht="15">
      <c r="A95" s="75"/>
      <c r="B95" s="75"/>
      <c r="C95" s="76"/>
    </row>
    <row r="96" spans="1:3" ht="15">
      <c r="A96" s="75"/>
      <c r="B96" s="75"/>
      <c r="C96" s="76"/>
    </row>
    <row r="97" spans="1:3" ht="15">
      <c r="A97" s="75"/>
      <c r="B97" s="75"/>
      <c r="C97" s="76"/>
    </row>
    <row r="98" spans="1:3" ht="15">
      <c r="A98" s="75"/>
      <c r="B98" s="75"/>
      <c r="C98" s="76"/>
    </row>
    <row r="99" spans="1:3" ht="15">
      <c r="A99" s="75"/>
      <c r="B99" s="75"/>
      <c r="C99" s="76"/>
    </row>
    <row r="100" spans="1:3" ht="15">
      <c r="A100" s="75"/>
      <c r="B100" s="75"/>
      <c r="C100" s="76"/>
    </row>
    <row r="101" spans="1:3" ht="15">
      <c r="A101" s="75"/>
      <c r="B101" s="75"/>
      <c r="C101" s="76"/>
    </row>
    <row r="102" spans="1:3" ht="15">
      <c r="A102" s="75"/>
      <c r="B102" s="75"/>
      <c r="C102" s="76"/>
    </row>
    <row r="103" spans="1:3" ht="15">
      <c r="A103" s="75"/>
      <c r="B103" s="75"/>
      <c r="C103" s="76"/>
    </row>
    <row r="104" spans="1:3" ht="15">
      <c r="A104" s="75"/>
      <c r="B104" s="75"/>
      <c r="C104" s="76"/>
    </row>
    <row r="105" spans="1:3" ht="15">
      <c r="A105" s="75"/>
      <c r="B105" s="75"/>
      <c r="C105" s="76"/>
    </row>
    <row r="106" spans="1:3" ht="15">
      <c r="A106" s="75"/>
      <c r="B106" s="75"/>
      <c r="C106" s="76"/>
    </row>
    <row r="107" spans="1:3" ht="15">
      <c r="A107" s="75"/>
      <c r="B107" s="75"/>
      <c r="C107" s="76"/>
    </row>
    <row r="108" spans="1:3" ht="15">
      <c r="A108" s="75"/>
      <c r="B108" s="75"/>
      <c r="C108" s="76"/>
    </row>
    <row r="109" spans="1:3" ht="15">
      <c r="A109" s="75"/>
      <c r="B109" s="75"/>
      <c r="C109" s="76"/>
    </row>
    <row r="110" spans="1:3" ht="15">
      <c r="A110" s="75"/>
      <c r="B110" s="75"/>
      <c r="C110" s="76"/>
    </row>
    <row r="111" spans="1:3" ht="15">
      <c r="A111" s="75"/>
      <c r="B111" s="75"/>
      <c r="C111" s="76"/>
    </row>
    <row r="112" spans="1:3" ht="15">
      <c r="A112" s="75"/>
      <c r="B112" s="75"/>
      <c r="C112" s="76"/>
    </row>
    <row r="113" spans="1:3" ht="15">
      <c r="A113" s="75"/>
      <c r="B113" s="75"/>
      <c r="C113" s="76"/>
    </row>
    <row r="114" spans="1:3" ht="15">
      <c r="A114" s="75"/>
      <c r="B114" s="75"/>
      <c r="C114" s="76"/>
    </row>
    <row r="115" spans="1:3" ht="15">
      <c r="A115" s="75"/>
      <c r="B115" s="75"/>
      <c r="C115" s="76"/>
    </row>
    <row r="116" spans="1:3" ht="15">
      <c r="A116" s="75"/>
      <c r="B116" s="75"/>
      <c r="C116" s="76"/>
    </row>
    <row r="117" spans="1:3" ht="15">
      <c r="A117" s="75"/>
      <c r="B117" s="75"/>
      <c r="C117" s="76"/>
    </row>
    <row r="118" spans="1:3" ht="15">
      <c r="A118" s="75"/>
      <c r="B118" s="75"/>
      <c r="C118" s="76"/>
    </row>
    <row r="119" spans="1:3" ht="15">
      <c r="A119" s="75"/>
      <c r="B119" s="75"/>
      <c r="C119" s="76"/>
    </row>
    <row r="120" spans="1:3" ht="15">
      <c r="A120" s="75"/>
      <c r="B120" s="75"/>
      <c r="C120" s="76"/>
    </row>
    <row r="121" spans="1:3" ht="15">
      <c r="A121" s="75"/>
      <c r="B121" s="75"/>
      <c r="C121" s="76"/>
    </row>
    <row r="122" spans="1:3" ht="15">
      <c r="A122" s="75"/>
      <c r="B122" s="75"/>
      <c r="C122" s="76"/>
    </row>
    <row r="123" spans="1:3" ht="15">
      <c r="A123" s="75"/>
      <c r="B123" s="75"/>
      <c r="C123" s="76"/>
    </row>
    <row r="124" spans="1:3" ht="15">
      <c r="A124" s="75"/>
      <c r="B124" s="75"/>
      <c r="C124" s="76"/>
    </row>
    <row r="125" spans="1:3" ht="15">
      <c r="A125" s="75"/>
      <c r="B125" s="75"/>
      <c r="C125" s="76"/>
    </row>
    <row r="126" spans="1:3" ht="15">
      <c r="A126" s="75"/>
      <c r="B126" s="75"/>
      <c r="C126" s="76"/>
    </row>
    <row r="127" spans="1:3" ht="15">
      <c r="A127" s="75"/>
      <c r="B127" s="75"/>
      <c r="C127" s="76"/>
    </row>
    <row r="128" spans="1:3" ht="15">
      <c r="A128" s="75"/>
      <c r="B128" s="75"/>
      <c r="C128" s="76"/>
    </row>
    <row r="129" spans="1:3" ht="15">
      <c r="A129" s="75"/>
      <c r="B129" s="75"/>
      <c r="C129" s="76"/>
    </row>
    <row r="130" spans="1:3" ht="15">
      <c r="A130" s="75"/>
      <c r="B130" s="75"/>
      <c r="C130" s="76"/>
    </row>
    <row r="131" spans="1:3" ht="15">
      <c r="A131" s="75"/>
      <c r="B131" s="75"/>
      <c r="C131" s="76"/>
    </row>
    <row r="132" spans="1:3" ht="15">
      <c r="A132" s="75"/>
      <c r="B132" s="75"/>
      <c r="C132" s="76"/>
    </row>
    <row r="133" spans="1:3" ht="15">
      <c r="A133" s="75"/>
      <c r="B133" s="75"/>
      <c r="C133" s="76"/>
    </row>
    <row r="134" spans="1:3" ht="15">
      <c r="A134" s="75"/>
      <c r="B134" s="75"/>
      <c r="C134" s="76"/>
    </row>
    <row r="135" spans="1:3" ht="15">
      <c r="A135" s="75"/>
      <c r="B135" s="75"/>
      <c r="C135" s="76"/>
    </row>
    <row r="136" spans="1:3" ht="15">
      <c r="A136" s="75"/>
      <c r="B136" s="75"/>
      <c r="C136" s="76"/>
    </row>
    <row r="137" spans="1:3" ht="15">
      <c r="A137" s="75"/>
      <c r="B137" s="75"/>
      <c r="C137" s="76"/>
    </row>
    <row r="138" spans="1:3" ht="15">
      <c r="A138" s="75"/>
      <c r="B138" s="75"/>
      <c r="C138" s="76"/>
    </row>
    <row r="139" spans="1:3" ht="15">
      <c r="A139" s="75"/>
      <c r="B139" s="75"/>
      <c r="C139" s="76"/>
    </row>
    <row r="140" spans="1:3" ht="15">
      <c r="A140" s="75"/>
      <c r="B140" s="75"/>
      <c r="C140" s="76"/>
    </row>
    <row r="141" spans="1:3" ht="15">
      <c r="A141" s="75"/>
      <c r="B141" s="75"/>
      <c r="C141" s="76"/>
    </row>
    <row r="142" spans="1:3" ht="15">
      <c r="A142" s="75"/>
      <c r="B142" s="75"/>
      <c r="C142" s="76"/>
    </row>
    <row r="143" spans="1:3" ht="15">
      <c r="A143" s="75"/>
      <c r="B143" s="75"/>
      <c r="C143" s="76"/>
    </row>
    <row r="144" spans="1:3" ht="15">
      <c r="A144" s="75"/>
      <c r="B144" s="75"/>
      <c r="C144" s="76"/>
    </row>
    <row r="145" spans="1:3" ht="15">
      <c r="A145" s="75"/>
      <c r="B145" s="75"/>
      <c r="C145" s="76"/>
    </row>
    <row r="146" spans="1:3" ht="15">
      <c r="A146" s="75"/>
      <c r="B146" s="75"/>
      <c r="C146" s="76"/>
    </row>
    <row r="147" spans="1:3" ht="15">
      <c r="A147" s="75"/>
      <c r="B147" s="75"/>
      <c r="C147" s="76"/>
    </row>
    <row r="148" spans="1:3" ht="15">
      <c r="A148" s="75"/>
      <c r="B148" s="75"/>
      <c r="C148" s="76"/>
    </row>
    <row r="149" spans="1:3" ht="15">
      <c r="A149" s="75"/>
      <c r="B149" s="75"/>
      <c r="C149" s="76"/>
    </row>
    <row r="150" spans="1:3" ht="15">
      <c r="A150" s="75"/>
      <c r="B150" s="75"/>
      <c r="C150" s="76"/>
    </row>
    <row r="151" spans="1:3" ht="15">
      <c r="A151" s="75"/>
      <c r="B151" s="75"/>
      <c r="C151" s="76"/>
    </row>
    <row r="152" spans="1:3" ht="15">
      <c r="A152" s="75"/>
      <c r="B152" s="75"/>
      <c r="C152" s="76"/>
    </row>
    <row r="153" spans="1:3" ht="15">
      <c r="A153" s="75"/>
      <c r="B153" s="75"/>
      <c r="C153" s="76"/>
    </row>
    <row r="154" spans="1:3" ht="15">
      <c r="A154" s="75"/>
      <c r="B154" s="75"/>
      <c r="C154" s="76"/>
    </row>
    <row r="155" spans="1:3" ht="15">
      <c r="A155" s="75"/>
      <c r="B155" s="75"/>
      <c r="C155" s="76"/>
    </row>
    <row r="156" spans="1:3" ht="15">
      <c r="A156" s="75"/>
      <c r="B156" s="75"/>
      <c r="C156" s="76"/>
    </row>
  </sheetData>
  <sheetProtection/>
  <mergeCells count="19">
    <mergeCell ref="T10:T12"/>
    <mergeCell ref="T13:T15"/>
    <mergeCell ref="T16:T21"/>
    <mergeCell ref="T22:T27"/>
    <mergeCell ref="A1:T1"/>
    <mergeCell ref="A2:T2"/>
    <mergeCell ref="P8:R8"/>
    <mergeCell ref="P9:R9"/>
    <mergeCell ref="B8:B9"/>
    <mergeCell ref="C8:C9"/>
    <mergeCell ref="G8:I8"/>
    <mergeCell ref="G9:I9"/>
    <mergeCell ref="J8:L8"/>
    <mergeCell ref="A5:T5"/>
    <mergeCell ref="J9:L9"/>
    <mergeCell ref="M8:O8"/>
    <mergeCell ref="M9:O9"/>
    <mergeCell ref="D8:F8"/>
    <mergeCell ref="D9:F9"/>
  </mergeCells>
  <conditionalFormatting sqref="C22:C27">
    <cfRule type="iconSet" priority="184" dxfId="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22:C27">
    <cfRule type="dataBar" priority="18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{08a04c0b-57f7-4b2f-8844-e9672a5b8020}</x14:id>
        </ext>
      </extLst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a04c0b-57f7-4b2f-8844-e9672a5b80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C22:C27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U4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7109375" style="74" customWidth="1"/>
    <col min="2" max="2" width="42.7109375" style="74" customWidth="1"/>
    <col min="3" max="3" width="6.7109375" style="98" customWidth="1"/>
    <col min="4" max="4" width="42.7109375" style="74" customWidth="1"/>
    <col min="5" max="5" width="6.7109375" style="98" customWidth="1"/>
    <col min="6" max="6" width="42.7109375" style="74" customWidth="1"/>
    <col min="7" max="7" width="6.7109375" style="98" customWidth="1"/>
    <col min="8" max="16384" width="11.421875" style="74" customWidth="1"/>
  </cols>
  <sheetData>
    <row r="1" spans="1:47" ht="40.5">
      <c r="A1" s="119" t="s">
        <v>94</v>
      </c>
      <c r="B1" s="119"/>
      <c r="C1" s="119"/>
      <c r="D1" s="119"/>
      <c r="E1" s="119"/>
      <c r="F1" s="119"/>
      <c r="G1" s="119"/>
      <c r="H1" s="96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</row>
    <row r="2" spans="1:47" ht="37.5">
      <c r="A2" s="120" t="s">
        <v>87</v>
      </c>
      <c r="B2" s="120"/>
      <c r="C2" s="120"/>
      <c r="D2" s="120"/>
      <c r="E2" s="120"/>
      <c r="F2" s="120"/>
      <c r="G2" s="120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</row>
    <row r="4" spans="1:7" ht="24.75">
      <c r="A4" s="142" t="s">
        <v>93</v>
      </c>
      <c r="B4" s="142"/>
      <c r="C4" s="142"/>
      <c r="D4" s="142"/>
      <c r="E4" s="142"/>
      <c r="F4" s="142"/>
      <c r="G4" s="142"/>
    </row>
    <row r="6" spans="1:17" ht="18">
      <c r="A6" s="99"/>
      <c r="B6" s="99"/>
      <c r="C6" s="100"/>
      <c r="D6" s="99"/>
      <c r="E6" s="100"/>
      <c r="F6" s="99"/>
      <c r="G6" s="100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18">
      <c r="A7" s="143" t="s">
        <v>91</v>
      </c>
      <c r="B7" s="143"/>
      <c r="C7" s="143"/>
      <c r="D7" s="143" t="s">
        <v>92</v>
      </c>
      <c r="E7" s="143"/>
      <c r="F7" s="143" t="s">
        <v>68</v>
      </c>
      <c r="G7" s="143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8">
      <c r="A8" s="99"/>
      <c r="B8" s="99"/>
      <c r="C8" s="100"/>
      <c r="D8" s="99"/>
      <c r="E8" s="100"/>
      <c r="F8" s="99"/>
      <c r="G8" s="100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18">
      <c r="A9" s="101">
        <v>1</v>
      </c>
      <c r="B9" s="102"/>
      <c r="C9" s="103"/>
      <c r="D9" s="99"/>
      <c r="E9" s="100"/>
      <c r="F9" s="99"/>
      <c r="G9" s="100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21.75" customHeight="1">
      <c r="A10" s="101"/>
      <c r="B10" s="99"/>
      <c r="C10" s="104"/>
      <c r="D10" s="105"/>
      <c r="E10" s="103"/>
      <c r="F10" s="99"/>
      <c r="G10" s="100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16.5" customHeight="1">
      <c r="A11" s="101">
        <v>2</v>
      </c>
      <c r="B11" s="102"/>
      <c r="C11" s="106"/>
      <c r="D11" s="99"/>
      <c r="E11" s="104"/>
      <c r="F11" s="99"/>
      <c r="G11" s="100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8">
      <c r="A12" s="107"/>
      <c r="B12" s="99"/>
      <c r="C12" s="100"/>
      <c r="D12" s="99"/>
      <c r="E12" s="108"/>
      <c r="F12" s="105"/>
      <c r="G12" s="103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19.5">
      <c r="A13" s="101">
        <v>3</v>
      </c>
      <c r="B13" s="109"/>
      <c r="C13" s="103"/>
      <c r="D13" s="99"/>
      <c r="E13" s="108"/>
      <c r="F13" s="99"/>
      <c r="G13" s="100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9.5">
      <c r="A14" s="101"/>
      <c r="B14" s="110"/>
      <c r="C14" s="104"/>
      <c r="D14" s="109"/>
      <c r="E14" s="106"/>
      <c r="F14" s="99"/>
      <c r="G14" s="100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19.5">
      <c r="A15" s="101">
        <v>4</v>
      </c>
      <c r="B15" s="109"/>
      <c r="C15" s="106"/>
      <c r="D15" s="99"/>
      <c r="E15" s="100"/>
      <c r="F15" s="99"/>
      <c r="G15" s="100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18">
      <c r="A16" s="107"/>
      <c r="B16" s="99"/>
      <c r="C16" s="100"/>
      <c r="D16" s="99"/>
      <c r="E16" s="100"/>
      <c r="F16" s="99"/>
      <c r="G16" s="100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9.5">
      <c r="A17" s="101">
        <v>5</v>
      </c>
      <c r="B17" s="109"/>
      <c r="C17" s="103"/>
      <c r="D17" s="99"/>
      <c r="E17" s="100"/>
      <c r="F17" s="99"/>
      <c r="G17" s="100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ht="19.5">
      <c r="A18" s="107"/>
      <c r="B18" s="99"/>
      <c r="C18" s="104"/>
      <c r="D18" s="109"/>
      <c r="E18" s="103"/>
      <c r="F18" s="99"/>
      <c r="G18" s="100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9.5">
      <c r="A19" s="101">
        <v>6</v>
      </c>
      <c r="B19" s="109"/>
      <c r="C19" s="106"/>
      <c r="D19" s="99"/>
      <c r="E19" s="111"/>
      <c r="F19" s="99"/>
      <c r="G19" s="100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19.5">
      <c r="A20" s="107"/>
      <c r="B20" s="99"/>
      <c r="C20" s="100"/>
      <c r="D20" s="99"/>
      <c r="E20" s="112"/>
      <c r="F20" s="109"/>
      <c r="G20" s="103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ht="19.5">
      <c r="A21" s="101">
        <v>7</v>
      </c>
      <c r="B21" s="109"/>
      <c r="C21" s="103"/>
      <c r="D21" s="99"/>
      <c r="E21" s="112"/>
      <c r="F21" s="99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9.5">
      <c r="A22" s="101"/>
      <c r="B22" s="99"/>
      <c r="C22" s="104"/>
      <c r="D22" s="109"/>
      <c r="E22" s="113"/>
      <c r="F22" s="99"/>
      <c r="G22" s="100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ht="16.5" customHeight="1">
      <c r="A23" s="101">
        <v>8</v>
      </c>
      <c r="B23" s="105"/>
      <c r="C23" s="106"/>
      <c r="D23" s="99"/>
      <c r="E23" s="100"/>
      <c r="F23" s="99"/>
      <c r="G23" s="100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ht="16.5" customHeight="1">
      <c r="A24" s="107"/>
      <c r="B24" s="99"/>
      <c r="C24" s="100"/>
      <c r="D24" s="99"/>
      <c r="E24" s="100"/>
      <c r="F24" s="99"/>
      <c r="G24" s="100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ht="18">
      <c r="A25" s="101">
        <v>9</v>
      </c>
      <c r="B25" s="105"/>
      <c r="C25" s="103"/>
      <c r="D25" s="99"/>
      <c r="E25" s="100"/>
      <c r="F25" s="99"/>
      <c r="G25" s="100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18">
      <c r="A26" s="107"/>
      <c r="B26" s="99"/>
      <c r="C26" s="104"/>
      <c r="D26" s="105"/>
      <c r="E26" s="103"/>
      <c r="F26" s="99"/>
      <c r="G26" s="100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8">
      <c r="A27" s="101">
        <v>10</v>
      </c>
      <c r="B27" s="105"/>
      <c r="C27" s="106"/>
      <c r="D27" s="99"/>
      <c r="E27" s="104"/>
      <c r="F27" s="99"/>
      <c r="G27" s="100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8">
      <c r="A28" s="107"/>
      <c r="B28" s="99"/>
      <c r="C28" s="100"/>
      <c r="D28" s="99"/>
      <c r="E28" s="108"/>
      <c r="F28" s="105"/>
      <c r="G28" s="103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8">
      <c r="A29" s="101">
        <v>11</v>
      </c>
      <c r="B29" s="105"/>
      <c r="C29" s="103"/>
      <c r="D29" s="99"/>
      <c r="E29" s="108"/>
      <c r="F29" s="99"/>
      <c r="G29" s="100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18">
      <c r="A30" s="101"/>
      <c r="B30" s="99"/>
      <c r="C30" s="104"/>
      <c r="D30" s="105"/>
      <c r="E30" s="106"/>
      <c r="F30" s="99"/>
      <c r="G30" s="100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ht="18">
      <c r="A31" s="101">
        <v>12</v>
      </c>
      <c r="B31" s="105"/>
      <c r="C31" s="106"/>
      <c r="D31" s="99"/>
      <c r="E31" s="100"/>
      <c r="F31" s="99"/>
      <c r="G31" s="100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ht="18">
      <c r="A32" s="99"/>
      <c r="B32" s="99"/>
      <c r="C32" s="100"/>
      <c r="D32" s="99"/>
      <c r="E32" s="100"/>
      <c r="F32" s="99"/>
      <c r="G32" s="100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ht="18">
      <c r="A33" s="99"/>
      <c r="B33" s="99"/>
      <c r="C33" s="100"/>
      <c r="D33" s="99"/>
      <c r="E33" s="100"/>
      <c r="F33" s="99"/>
      <c r="G33" s="100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ht="18">
      <c r="A34" s="99"/>
      <c r="B34" s="99"/>
      <c r="C34" s="100"/>
      <c r="D34" s="99"/>
      <c r="E34" s="100"/>
      <c r="F34" s="99"/>
      <c r="G34" s="100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ht="18">
      <c r="A35" s="99"/>
      <c r="B35" s="99"/>
      <c r="C35" s="100"/>
      <c r="D35" s="99"/>
      <c r="E35" s="100"/>
      <c r="F35" s="99"/>
      <c r="G35" s="100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8">
      <c r="A36" s="99"/>
      <c r="B36" s="99"/>
      <c r="C36" s="100"/>
      <c r="D36" s="99"/>
      <c r="E36" s="100"/>
      <c r="F36" s="99"/>
      <c r="G36" s="100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8">
      <c r="A37" s="99"/>
      <c r="B37" s="99"/>
      <c r="C37" s="100"/>
      <c r="D37" s="99"/>
      <c r="E37" s="100"/>
      <c r="F37" s="99"/>
      <c r="G37" s="100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8">
      <c r="A38" s="99"/>
      <c r="B38" s="99"/>
      <c r="C38" s="100"/>
      <c r="D38" s="99"/>
      <c r="E38" s="100"/>
      <c r="F38" s="99"/>
      <c r="G38" s="100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8">
      <c r="A39" s="99"/>
      <c r="B39" s="99"/>
      <c r="C39" s="100"/>
      <c r="D39" s="99"/>
      <c r="E39" s="100"/>
      <c r="F39" s="99"/>
      <c r="G39" s="100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8">
      <c r="A40" s="99"/>
      <c r="B40" s="99"/>
      <c r="C40" s="100"/>
      <c r="D40" s="99"/>
      <c r="E40" s="100"/>
      <c r="F40" s="99"/>
      <c r="G40" s="100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8">
      <c r="A41" s="99"/>
      <c r="B41" s="99"/>
      <c r="C41" s="100"/>
      <c r="D41" s="99"/>
      <c r="E41" s="100"/>
      <c r="F41" s="99"/>
      <c r="G41" s="100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ht="18">
      <c r="A42" s="99"/>
      <c r="B42" s="99"/>
      <c r="C42" s="100"/>
      <c r="D42" s="99"/>
      <c r="E42" s="100"/>
      <c r="F42" s="99"/>
      <c r="G42" s="100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ht="18">
      <c r="A43" s="99"/>
      <c r="B43" s="99"/>
      <c r="C43" s="100"/>
      <c r="D43" s="99"/>
      <c r="E43" s="100"/>
      <c r="F43" s="99"/>
      <c r="G43" s="100"/>
      <c r="H43" s="99"/>
      <c r="I43" s="99"/>
      <c r="J43" s="99"/>
      <c r="K43" s="99"/>
      <c r="L43" s="99"/>
      <c r="M43" s="99"/>
      <c r="N43" s="99"/>
      <c r="O43" s="99"/>
      <c r="P43" s="99"/>
      <c r="Q43" s="99"/>
    </row>
  </sheetData>
  <sheetProtection/>
  <mergeCells count="6">
    <mergeCell ref="A1:G1"/>
    <mergeCell ref="A2:G2"/>
    <mergeCell ref="A4:G4"/>
    <mergeCell ref="A7:C7"/>
    <mergeCell ref="D7:E7"/>
    <mergeCell ref="F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STJO.FR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de classements de scores sarbacane</dc:title>
  <dc:subject>Sarbacane Sportive</dc:subject>
  <dc:creator>Stéphane Jouanneau (FSBA)</dc:creator>
  <cp:keywords/>
  <dc:description>Chalenge National de Sarbacane FFH</dc:description>
  <cp:lastModifiedBy>hp</cp:lastModifiedBy>
  <cp:lastPrinted>2017-05-13T14:22:34Z</cp:lastPrinted>
  <dcterms:created xsi:type="dcterms:W3CDTF">2006-07-20T18:36:24Z</dcterms:created>
  <dcterms:modified xsi:type="dcterms:W3CDTF">2017-05-13T14:23:06Z</dcterms:modified>
  <cp:category>v10.0</cp:category>
  <cp:version/>
  <cp:contentType/>
  <cp:contentStatus/>
</cp:coreProperties>
</file>